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715\Desktop\"/>
    </mc:Choice>
  </mc:AlternateContent>
  <xr:revisionPtr revIDLastSave="0" documentId="8_{7961A22E-5F05-42C0-9A33-AADC2C0AEFE4}" xr6:coauthVersionLast="47" xr6:coauthVersionMax="47" xr10:uidLastSave="{00000000-0000-0000-0000-000000000000}"/>
  <bookViews>
    <workbookView xWindow="-120" yWindow="-120" windowWidth="20730" windowHeight="11160" tabRatio="592" activeTab="4"/>
  </bookViews>
  <sheets>
    <sheet name="Додаток_1" sheetId="1" r:id="rId1"/>
    <sheet name="Додаток_2" sheetId="7" r:id="rId2"/>
    <sheet name="Додаток_3" sheetId="3" r:id="rId3"/>
    <sheet name="Додаток_4" sheetId="5" r:id="rId4"/>
    <sheet name="Додаток_5" sheetId="8" r:id="rId5"/>
  </sheets>
  <definedNames>
    <definedName name="_xlnm._FilterDatabase" localSheetId="1" hidden="1">Додаток_2!$A$14:$R$172</definedName>
    <definedName name="_xlnm._FilterDatabase" localSheetId="3" hidden="1">Додаток_4!$A$9:$E$277</definedName>
    <definedName name="_xlnm._FilterDatabase" localSheetId="4" hidden="1">Додаток_5!$A$13:$Q$132</definedName>
    <definedName name="_xlnm.Print_Titles" localSheetId="0">Додаток_1!$10:$13</definedName>
    <definedName name="_xlnm.Print_Titles" localSheetId="1">Додаток_2!$11:$13</definedName>
    <definedName name="_xlnm.Print_Titles" localSheetId="2">Додаток_3!$11:$13</definedName>
    <definedName name="_xlnm.Print_Titles" localSheetId="3">Додаток_4!$A:$C,Додаток_4!$32:$33</definedName>
    <definedName name="_xlnm.Print_Titles" localSheetId="4">Додаток_5!$11:$13</definedName>
    <definedName name="_xlnm.Print_Area" localSheetId="0">Додаток_1!$A$1:$F$89</definedName>
    <definedName name="_xlnm.Print_Area" localSheetId="1">Додаток_2!$A$1:$P$173</definedName>
    <definedName name="_xlnm.Print_Area" localSheetId="2">Додаток_3!$A$1:$P$26</definedName>
    <definedName name="_xlnm.Print_Area" localSheetId="3">Додаток_4!$A$1:$D$282</definedName>
    <definedName name="_xlnm.Print_Area" localSheetId="4">Додаток_5!$A$1:$J$135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2" i="7" l="1"/>
  <c r="D81" i="5"/>
  <c r="D35" i="5" s="1"/>
  <c r="D276" i="5" s="1"/>
  <c r="E81" i="5"/>
  <c r="F42" i="7"/>
  <c r="E42" i="7" s="1"/>
  <c r="F43" i="7"/>
  <c r="J42" i="7"/>
  <c r="J22" i="7" s="1"/>
  <c r="J41" i="7"/>
  <c r="O41" i="7"/>
  <c r="O22" i="7" s="1"/>
  <c r="O21" i="7" s="1"/>
  <c r="N41" i="7"/>
  <c r="M41" i="7"/>
  <c r="M22" i="7" s="1"/>
  <c r="L41" i="7"/>
  <c r="L22" i="7" s="1"/>
  <c r="L21" i="7" s="1"/>
  <c r="K41" i="7"/>
  <c r="K22" i="7" s="1"/>
  <c r="K21" i="7" s="1"/>
  <c r="I41" i="7"/>
  <c r="I22" i="7" s="1"/>
  <c r="I21" i="7" s="1"/>
  <c r="H41" i="7"/>
  <c r="H22" i="7" s="1"/>
  <c r="H21" i="7" s="1"/>
  <c r="G41" i="7"/>
  <c r="G22" i="7" s="1"/>
  <c r="G21" i="7" s="1"/>
  <c r="E162" i="7"/>
  <c r="H99" i="8"/>
  <c r="H98" i="8" s="1"/>
  <c r="I99" i="8"/>
  <c r="I98" i="8" s="1"/>
  <c r="J99" i="8"/>
  <c r="G100" i="8"/>
  <c r="K100" i="8" s="1"/>
  <c r="H91" i="8"/>
  <c r="H90" i="8"/>
  <c r="I91" i="8"/>
  <c r="I90" i="8" s="1"/>
  <c r="J91" i="8"/>
  <c r="J90" i="8"/>
  <c r="G92" i="8"/>
  <c r="K92" i="8" s="1"/>
  <c r="H106" i="8"/>
  <c r="H105" i="8"/>
  <c r="I106" i="8"/>
  <c r="I105" i="8" s="1"/>
  <c r="J106" i="8"/>
  <c r="J105" i="8"/>
  <c r="G107" i="8"/>
  <c r="K107" i="8" s="1"/>
  <c r="G103" i="8"/>
  <c r="K103" i="8"/>
  <c r="G102" i="8"/>
  <c r="K102" i="8" s="1"/>
  <c r="G64" i="8"/>
  <c r="K64" i="8"/>
  <c r="H38" i="8"/>
  <c r="H37" i="8" s="1"/>
  <c r="I38" i="8"/>
  <c r="I37" i="8"/>
  <c r="J38" i="8"/>
  <c r="J37" i="8" s="1"/>
  <c r="G45" i="8"/>
  <c r="K45" i="8"/>
  <c r="E23" i="5"/>
  <c r="E36" i="5"/>
  <c r="F55" i="7"/>
  <c r="F58" i="7"/>
  <c r="E55" i="7"/>
  <c r="F54" i="7"/>
  <c r="E54" i="7" s="1"/>
  <c r="F50" i="7"/>
  <c r="F148" i="7"/>
  <c r="G148" i="7"/>
  <c r="G147" i="7" s="1"/>
  <c r="H148" i="7"/>
  <c r="H147" i="7"/>
  <c r="I148" i="7"/>
  <c r="I147" i="7" s="1"/>
  <c r="K148" i="7"/>
  <c r="K147" i="7"/>
  <c r="L148" i="7"/>
  <c r="L147" i="7" s="1"/>
  <c r="M148" i="7"/>
  <c r="M147" i="7"/>
  <c r="N148" i="7"/>
  <c r="N147" i="7" s="1"/>
  <c r="O148" i="7"/>
  <c r="O147" i="7"/>
  <c r="J149" i="7"/>
  <c r="E149" i="7"/>
  <c r="F141" i="7"/>
  <c r="F140" i="7"/>
  <c r="G141" i="7"/>
  <c r="G140" i="7" s="1"/>
  <c r="H141" i="7"/>
  <c r="H140" i="7"/>
  <c r="I141" i="7"/>
  <c r="I140" i="7" s="1"/>
  <c r="K141" i="7"/>
  <c r="K140" i="7"/>
  <c r="L141" i="7"/>
  <c r="L140" i="7" s="1"/>
  <c r="M141" i="7"/>
  <c r="M140" i="7"/>
  <c r="N141" i="7"/>
  <c r="N140" i="7" s="1"/>
  <c r="O141" i="7"/>
  <c r="O140" i="7"/>
  <c r="J144" i="7"/>
  <c r="E144" i="7"/>
  <c r="J142" i="7"/>
  <c r="E142" i="7"/>
  <c r="F120" i="7"/>
  <c r="F119" i="7" s="1"/>
  <c r="G120" i="7"/>
  <c r="G119" i="7"/>
  <c r="H120" i="7"/>
  <c r="H119" i="7" s="1"/>
  <c r="I120" i="7"/>
  <c r="I119" i="7"/>
  <c r="K120" i="7"/>
  <c r="K119" i="7" s="1"/>
  <c r="L120" i="7"/>
  <c r="L119" i="7"/>
  <c r="M120" i="7"/>
  <c r="M119" i="7" s="1"/>
  <c r="N120" i="7"/>
  <c r="N119" i="7"/>
  <c r="O120" i="7"/>
  <c r="O119" i="7" s="1"/>
  <c r="J122" i="7"/>
  <c r="E122" i="7"/>
  <c r="C81" i="1"/>
  <c r="E22" i="1"/>
  <c r="F22" i="1"/>
  <c r="D22" i="1"/>
  <c r="C27" i="1"/>
  <c r="E16" i="1"/>
  <c r="F16" i="1"/>
  <c r="D16" i="1"/>
  <c r="C20" i="1"/>
  <c r="C21" i="1"/>
  <c r="O20" i="3"/>
  <c r="O19" i="3"/>
  <c r="O18" i="3" s="1"/>
  <c r="E155" i="5"/>
  <c r="O17" i="3"/>
  <c r="O15" i="3" s="1"/>
  <c r="O14" i="3" s="1"/>
  <c r="N17" i="3"/>
  <c r="O16" i="3"/>
  <c r="M16" i="3"/>
  <c r="C49" i="1"/>
  <c r="F179" i="7"/>
  <c r="G179" i="7"/>
  <c r="H179" i="7"/>
  <c r="I179" i="7"/>
  <c r="K179" i="7"/>
  <c r="L179" i="7"/>
  <c r="M179" i="7"/>
  <c r="N179" i="7"/>
  <c r="O179" i="7"/>
  <c r="F177" i="7"/>
  <c r="G177" i="7"/>
  <c r="H177" i="7"/>
  <c r="I177" i="7"/>
  <c r="K177" i="7"/>
  <c r="L177" i="7"/>
  <c r="M177" i="7"/>
  <c r="N177" i="7"/>
  <c r="O177" i="7"/>
  <c r="H175" i="7"/>
  <c r="I175" i="7"/>
  <c r="K175" i="7"/>
  <c r="L175" i="7"/>
  <c r="M175" i="7"/>
  <c r="N175" i="7"/>
  <c r="O175" i="7"/>
  <c r="G175" i="7"/>
  <c r="F175" i="7"/>
  <c r="E18" i="5"/>
  <c r="E156" i="7"/>
  <c r="E157" i="7"/>
  <c r="E57" i="7"/>
  <c r="E60" i="7"/>
  <c r="E32" i="7"/>
  <c r="H118" i="8"/>
  <c r="H117" i="8"/>
  <c r="I118" i="8"/>
  <c r="I117" i="8" s="1"/>
  <c r="J118" i="8"/>
  <c r="J117" i="8"/>
  <c r="G119" i="8"/>
  <c r="K119" i="8" s="1"/>
  <c r="G120" i="8"/>
  <c r="K120" i="8"/>
  <c r="G121" i="8"/>
  <c r="G122" i="8"/>
  <c r="K122" i="8"/>
  <c r="G123" i="8"/>
  <c r="K123" i="8"/>
  <c r="G124" i="8"/>
  <c r="K124" i="8"/>
  <c r="G125" i="8"/>
  <c r="K125" i="8"/>
  <c r="G126" i="8"/>
  <c r="K126" i="8" s="1"/>
  <c r="G127" i="8"/>
  <c r="K127" i="8"/>
  <c r="G128" i="8"/>
  <c r="K128" i="8" s="1"/>
  <c r="G129" i="8"/>
  <c r="K129" i="8"/>
  <c r="G116" i="8"/>
  <c r="K116" i="8" s="1"/>
  <c r="G115" i="8"/>
  <c r="K115" i="8"/>
  <c r="J98" i="8"/>
  <c r="I96" i="8"/>
  <c r="I95" i="8"/>
  <c r="J96" i="8"/>
  <c r="J95" i="8" s="1"/>
  <c r="H96" i="8"/>
  <c r="H95" i="8"/>
  <c r="I85" i="8"/>
  <c r="I84" i="8" s="1"/>
  <c r="J85" i="8"/>
  <c r="J84" i="8"/>
  <c r="H85" i="8"/>
  <c r="H84" i="8" s="1"/>
  <c r="I81" i="8"/>
  <c r="I80" i="8"/>
  <c r="J81" i="8"/>
  <c r="J80" i="8" s="1"/>
  <c r="H81" i="8"/>
  <c r="H80" i="8"/>
  <c r="I77" i="8"/>
  <c r="I76" i="8" s="1"/>
  <c r="J77" i="8"/>
  <c r="J76" i="8"/>
  <c r="H77" i="8"/>
  <c r="H76" i="8" s="1"/>
  <c r="I70" i="8"/>
  <c r="I69" i="8"/>
  <c r="J70" i="8"/>
  <c r="J69" i="8" s="1"/>
  <c r="H70" i="8"/>
  <c r="H69" i="8"/>
  <c r="I67" i="8"/>
  <c r="I66" i="8" s="1"/>
  <c r="J67" i="8"/>
  <c r="J66" i="8"/>
  <c r="I57" i="8"/>
  <c r="I56" i="8" s="1"/>
  <c r="J57" i="8"/>
  <c r="J56" i="8"/>
  <c r="H57" i="8"/>
  <c r="H56" i="8" s="1"/>
  <c r="I50" i="8"/>
  <c r="I49" i="8"/>
  <c r="J50" i="8"/>
  <c r="J49" i="8" s="1"/>
  <c r="H50" i="8"/>
  <c r="H49" i="8"/>
  <c r="H47" i="8"/>
  <c r="H46" i="8" s="1"/>
  <c r="I47" i="8"/>
  <c r="I46" i="8"/>
  <c r="J47" i="8"/>
  <c r="J46" i="8" s="1"/>
  <c r="I30" i="8"/>
  <c r="I29" i="8"/>
  <c r="J30" i="8"/>
  <c r="J29" i="8" s="1"/>
  <c r="H30" i="8"/>
  <c r="H29" i="8"/>
  <c r="I21" i="8"/>
  <c r="I20" i="8" s="1"/>
  <c r="J21" i="8"/>
  <c r="J20" i="8"/>
  <c r="H21" i="8"/>
  <c r="H20" i="8" s="1"/>
  <c r="I15" i="8"/>
  <c r="I14" i="8"/>
  <c r="I130" i="8" s="1"/>
  <c r="J15" i="8"/>
  <c r="J14" i="8"/>
  <c r="H15" i="8"/>
  <c r="H14" i="8" s="1"/>
  <c r="I114" i="8"/>
  <c r="I113" i="8"/>
  <c r="J114" i="8"/>
  <c r="J113" i="8" s="1"/>
  <c r="H114" i="8"/>
  <c r="H113" i="8"/>
  <c r="H67" i="8"/>
  <c r="H66" i="8" s="1"/>
  <c r="G16" i="8"/>
  <c r="K16" i="8"/>
  <c r="G17" i="8"/>
  <c r="K17" i="8" s="1"/>
  <c r="G18" i="8"/>
  <c r="K18" i="8"/>
  <c r="G19" i="8"/>
  <c r="K19" i="8" s="1"/>
  <c r="G22" i="8"/>
  <c r="K22" i="8"/>
  <c r="G23" i="8"/>
  <c r="G24" i="8"/>
  <c r="K24" i="8"/>
  <c r="G25" i="8"/>
  <c r="K25" i="8"/>
  <c r="G26" i="8"/>
  <c r="K26" i="8"/>
  <c r="G27" i="8"/>
  <c r="K27" i="8"/>
  <c r="G28" i="8"/>
  <c r="K28" i="8" s="1"/>
  <c r="G31" i="8"/>
  <c r="K31" i="8"/>
  <c r="G32" i="8"/>
  <c r="K32" i="8" s="1"/>
  <c r="G33" i="8"/>
  <c r="K33" i="8"/>
  <c r="G34" i="8"/>
  <c r="K34" i="8" s="1"/>
  <c r="G35" i="8"/>
  <c r="K35" i="8"/>
  <c r="G36" i="8"/>
  <c r="K36" i="8" s="1"/>
  <c r="G39" i="8"/>
  <c r="K39" i="8"/>
  <c r="G40" i="8"/>
  <c r="K40" i="8" s="1"/>
  <c r="G41" i="8"/>
  <c r="K41" i="8"/>
  <c r="G42" i="8"/>
  <c r="K42" i="8" s="1"/>
  <c r="G43" i="8"/>
  <c r="K43" i="8"/>
  <c r="G44" i="8"/>
  <c r="K44" i="8" s="1"/>
  <c r="G48" i="8"/>
  <c r="K48" i="8"/>
  <c r="G51" i="8"/>
  <c r="K51" i="8" s="1"/>
  <c r="G52" i="8"/>
  <c r="K52" i="8"/>
  <c r="G53" i="8"/>
  <c r="K53" i="8" s="1"/>
  <c r="G54" i="8"/>
  <c r="K54" i="8"/>
  <c r="G55" i="8"/>
  <c r="K55" i="8" s="1"/>
  <c r="G58" i="8"/>
  <c r="K58" i="8"/>
  <c r="G59" i="8"/>
  <c r="K59" i="8" s="1"/>
  <c r="G60" i="8"/>
  <c r="K60" i="8"/>
  <c r="G61" i="8"/>
  <c r="K61" i="8" s="1"/>
  <c r="G62" i="8"/>
  <c r="K62" i="8"/>
  <c r="G63" i="8"/>
  <c r="K63" i="8" s="1"/>
  <c r="G65" i="8"/>
  <c r="K65" i="8"/>
  <c r="G68" i="8"/>
  <c r="G67" i="8" s="1"/>
  <c r="G71" i="8"/>
  <c r="K71" i="8"/>
  <c r="G72" i="8"/>
  <c r="K72" i="8" s="1"/>
  <c r="G73" i="8"/>
  <c r="K73" i="8"/>
  <c r="G74" i="8"/>
  <c r="K74" i="8" s="1"/>
  <c r="G75" i="8"/>
  <c r="K75" i="8"/>
  <c r="G78" i="8"/>
  <c r="K78" i="8" s="1"/>
  <c r="G79" i="8"/>
  <c r="K79" i="8"/>
  <c r="G82" i="8"/>
  <c r="G83" i="8"/>
  <c r="K83" i="8"/>
  <c r="G86" i="8"/>
  <c r="K86" i="8" s="1"/>
  <c r="G87" i="8"/>
  <c r="K87" i="8"/>
  <c r="G88" i="8"/>
  <c r="K88" i="8" s="1"/>
  <c r="G89" i="8"/>
  <c r="K89" i="8"/>
  <c r="G93" i="8"/>
  <c r="K93" i="8" s="1"/>
  <c r="G94" i="8"/>
  <c r="K94" i="8"/>
  <c r="G97" i="8"/>
  <c r="G96" i="8" s="1"/>
  <c r="G95" i="8" s="1"/>
  <c r="G101" i="8"/>
  <c r="K101" i="8"/>
  <c r="G104" i="8"/>
  <c r="K104" i="8" s="1"/>
  <c r="G108" i="8"/>
  <c r="K108" i="8"/>
  <c r="G109" i="8"/>
  <c r="K109" i="8" s="1"/>
  <c r="G110" i="8"/>
  <c r="K110" i="8"/>
  <c r="G111" i="8"/>
  <c r="K111" i="8" s="1"/>
  <c r="G112" i="8"/>
  <c r="K112" i="8"/>
  <c r="E16" i="7"/>
  <c r="J16" i="7"/>
  <c r="E17" i="7"/>
  <c r="J17" i="7"/>
  <c r="E18" i="7"/>
  <c r="J18" i="7"/>
  <c r="E19" i="7"/>
  <c r="J19" i="7"/>
  <c r="E20" i="7"/>
  <c r="J20" i="7"/>
  <c r="E23" i="7"/>
  <c r="E24" i="7"/>
  <c r="E25" i="7"/>
  <c r="E26" i="7"/>
  <c r="E27" i="7"/>
  <c r="E28" i="7"/>
  <c r="E29" i="7"/>
  <c r="E30" i="7"/>
  <c r="E31" i="7"/>
  <c r="E33" i="7"/>
  <c r="E34" i="7"/>
  <c r="E35" i="7"/>
  <c r="E36" i="7"/>
  <c r="E37" i="7"/>
  <c r="E38" i="7"/>
  <c r="E39" i="7"/>
  <c r="E40" i="7"/>
  <c r="E43" i="7"/>
  <c r="E44" i="7"/>
  <c r="J23" i="7"/>
  <c r="J24" i="7"/>
  <c r="J25" i="7"/>
  <c r="J26" i="7"/>
  <c r="J27" i="7"/>
  <c r="J28" i="7"/>
  <c r="J29" i="7"/>
  <c r="J30" i="7"/>
  <c r="J31" i="7"/>
  <c r="P31" i="7" s="1"/>
  <c r="J32" i="7"/>
  <c r="J33" i="7"/>
  <c r="J34" i="7"/>
  <c r="J35" i="7"/>
  <c r="J36" i="7"/>
  <c r="J37" i="7"/>
  <c r="J38" i="7"/>
  <c r="J39" i="7"/>
  <c r="J40" i="7"/>
  <c r="J43" i="7"/>
  <c r="J44" i="7"/>
  <c r="E47" i="7"/>
  <c r="E48" i="7"/>
  <c r="E49" i="7"/>
  <c r="E50" i="7"/>
  <c r="E51" i="7"/>
  <c r="E52" i="7"/>
  <c r="E53" i="7"/>
  <c r="E56" i="7"/>
  <c r="E58" i="7"/>
  <c r="E59" i="7"/>
  <c r="G46" i="7"/>
  <c r="G45" i="7"/>
  <c r="H46" i="7"/>
  <c r="H45" i="7"/>
  <c r="I46" i="7"/>
  <c r="I45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K46" i="7"/>
  <c r="K45" i="7"/>
  <c r="L46" i="7"/>
  <c r="L45" i="7"/>
  <c r="M46" i="7"/>
  <c r="M45" i="7"/>
  <c r="N46" i="7"/>
  <c r="N45" i="7"/>
  <c r="O46" i="7"/>
  <c r="O45" i="7"/>
  <c r="E63" i="7"/>
  <c r="E64" i="7"/>
  <c r="E65" i="7"/>
  <c r="E66" i="7"/>
  <c r="E67" i="7"/>
  <c r="E68" i="7"/>
  <c r="E69" i="7"/>
  <c r="E70" i="7"/>
  <c r="E71" i="7"/>
  <c r="E72" i="7"/>
  <c r="E73" i="7"/>
  <c r="E74" i="7"/>
  <c r="F62" i="7"/>
  <c r="F61" i="7"/>
  <c r="G62" i="7"/>
  <c r="G61" i="7"/>
  <c r="H62" i="7"/>
  <c r="H61" i="7"/>
  <c r="I62" i="7"/>
  <c r="I61" i="7"/>
  <c r="J63" i="7"/>
  <c r="P63" i="7"/>
  <c r="J64" i="7"/>
  <c r="J65" i="7"/>
  <c r="J66" i="7"/>
  <c r="J67" i="7"/>
  <c r="P67" i="7" s="1"/>
  <c r="Q67" i="7"/>
  <c r="J68" i="7"/>
  <c r="J69" i="7"/>
  <c r="J70" i="7"/>
  <c r="J71" i="7"/>
  <c r="J72" i="7"/>
  <c r="J73" i="7"/>
  <c r="J74" i="7"/>
  <c r="K62" i="7"/>
  <c r="K61" i="7" s="1"/>
  <c r="L62" i="7"/>
  <c r="L61" i="7" s="1"/>
  <c r="M62" i="7"/>
  <c r="M61" i="7" s="1"/>
  <c r="N62" i="7"/>
  <c r="N61" i="7" s="1"/>
  <c r="O62" i="7"/>
  <c r="O61" i="7" s="1"/>
  <c r="E77" i="7"/>
  <c r="E78" i="7"/>
  <c r="E76" i="7"/>
  <c r="E75" i="7" s="1"/>
  <c r="F76" i="7"/>
  <c r="F75" i="7" s="1"/>
  <c r="G76" i="7"/>
  <c r="G75" i="7" s="1"/>
  <c r="H76" i="7"/>
  <c r="H75" i="7" s="1"/>
  <c r="I76" i="7"/>
  <c r="I75" i="7" s="1"/>
  <c r="J77" i="7"/>
  <c r="J76" i="7" s="1"/>
  <c r="J75" i="7" s="1"/>
  <c r="J78" i="7"/>
  <c r="K76" i="7"/>
  <c r="K75" i="7" s="1"/>
  <c r="L76" i="7"/>
  <c r="L75" i="7" s="1"/>
  <c r="M76" i="7"/>
  <c r="M75" i="7" s="1"/>
  <c r="N76" i="7"/>
  <c r="N75" i="7" s="1"/>
  <c r="O76" i="7"/>
  <c r="O75" i="7" s="1"/>
  <c r="E81" i="7"/>
  <c r="P81" i="7" s="1"/>
  <c r="P179" i="7" s="1"/>
  <c r="E82" i="7"/>
  <c r="E83" i="7"/>
  <c r="E84" i="7"/>
  <c r="E85" i="7"/>
  <c r="E86" i="7"/>
  <c r="E87" i="7"/>
  <c r="E88" i="7"/>
  <c r="E89" i="7"/>
  <c r="E90" i="7"/>
  <c r="F80" i="7"/>
  <c r="F79" i="7"/>
  <c r="G80" i="7"/>
  <c r="G79" i="7"/>
  <c r="H80" i="7"/>
  <c r="H79" i="7"/>
  <c r="I80" i="7"/>
  <c r="I79" i="7"/>
  <c r="J81" i="7"/>
  <c r="J82" i="7"/>
  <c r="P82" i="7" s="1"/>
  <c r="Q82" i="7" s="1"/>
  <c r="J83" i="7"/>
  <c r="J84" i="7"/>
  <c r="J85" i="7"/>
  <c r="J86" i="7"/>
  <c r="P86" i="7" s="1"/>
  <c r="Q86" i="7" s="1"/>
  <c r="J87" i="7"/>
  <c r="J88" i="7"/>
  <c r="J89" i="7"/>
  <c r="J90" i="7"/>
  <c r="K80" i="7"/>
  <c r="K79" i="7"/>
  <c r="L80" i="7"/>
  <c r="L79" i="7"/>
  <c r="M80" i="7"/>
  <c r="M79" i="7"/>
  <c r="N80" i="7"/>
  <c r="N79" i="7"/>
  <c r="O80" i="7"/>
  <c r="O79" i="7"/>
  <c r="E93" i="7"/>
  <c r="E94" i="7"/>
  <c r="E95" i="7"/>
  <c r="E96" i="7"/>
  <c r="E97" i="7"/>
  <c r="E98" i="7"/>
  <c r="E99" i="7"/>
  <c r="E100" i="7"/>
  <c r="E101" i="7"/>
  <c r="E102" i="7"/>
  <c r="P102" i="7" s="1"/>
  <c r="E103" i="7"/>
  <c r="E104" i="7"/>
  <c r="E105" i="7"/>
  <c r="E106" i="7"/>
  <c r="F92" i="7"/>
  <c r="F91" i="7" s="1"/>
  <c r="G92" i="7"/>
  <c r="G91" i="7" s="1"/>
  <c r="H92" i="7"/>
  <c r="H91" i="7" s="1"/>
  <c r="I92" i="7"/>
  <c r="I91" i="7" s="1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K92" i="7"/>
  <c r="K91" i="7" s="1"/>
  <c r="L92" i="7"/>
  <c r="L91" i="7" s="1"/>
  <c r="M92" i="7"/>
  <c r="M91" i="7" s="1"/>
  <c r="N92" i="7"/>
  <c r="N91" i="7" s="1"/>
  <c r="O92" i="7"/>
  <c r="O91" i="7" s="1"/>
  <c r="E109" i="7"/>
  <c r="E110" i="7"/>
  <c r="E111" i="7"/>
  <c r="E112" i="7"/>
  <c r="F108" i="7"/>
  <c r="F107" i="7" s="1"/>
  <c r="G108" i="7"/>
  <c r="G107" i="7" s="1"/>
  <c r="H108" i="7"/>
  <c r="H107" i="7" s="1"/>
  <c r="I108" i="7"/>
  <c r="I107" i="7" s="1"/>
  <c r="J109" i="7"/>
  <c r="J110" i="7"/>
  <c r="J111" i="7"/>
  <c r="J112" i="7"/>
  <c r="K108" i="7"/>
  <c r="K107" i="7" s="1"/>
  <c r="L108" i="7"/>
  <c r="L107" i="7" s="1"/>
  <c r="M108" i="7"/>
  <c r="M107" i="7" s="1"/>
  <c r="N108" i="7"/>
  <c r="N107" i="7" s="1"/>
  <c r="O108" i="7"/>
  <c r="O107" i="7" s="1"/>
  <c r="E115" i="7"/>
  <c r="E116" i="7"/>
  <c r="E117" i="7"/>
  <c r="P117" i="7" s="1"/>
  <c r="E118" i="7"/>
  <c r="F114" i="7"/>
  <c r="F113" i="7"/>
  <c r="G114" i="7"/>
  <c r="G113" i="7"/>
  <c r="H114" i="7"/>
  <c r="H113" i="7"/>
  <c r="I114" i="7"/>
  <c r="I113" i="7"/>
  <c r="J115" i="7"/>
  <c r="J116" i="7"/>
  <c r="J117" i="7"/>
  <c r="J118" i="7"/>
  <c r="K114" i="7"/>
  <c r="K113" i="7"/>
  <c r="L114" i="7"/>
  <c r="L113" i="7"/>
  <c r="M114" i="7"/>
  <c r="M113" i="7"/>
  <c r="N114" i="7"/>
  <c r="N113" i="7"/>
  <c r="O114" i="7"/>
  <c r="O113" i="7"/>
  <c r="E121" i="7"/>
  <c r="J121" i="7"/>
  <c r="E125" i="7"/>
  <c r="E126" i="7"/>
  <c r="F124" i="7"/>
  <c r="F123" i="7"/>
  <c r="G124" i="7"/>
  <c r="G123" i="7"/>
  <c r="H124" i="7"/>
  <c r="H123" i="7"/>
  <c r="I124" i="7"/>
  <c r="I123" i="7"/>
  <c r="J125" i="7"/>
  <c r="J126" i="7"/>
  <c r="K124" i="7"/>
  <c r="K123" i="7"/>
  <c r="L124" i="7"/>
  <c r="L123" i="7"/>
  <c r="M124" i="7"/>
  <c r="M123" i="7"/>
  <c r="N124" i="7"/>
  <c r="N123" i="7"/>
  <c r="O124" i="7"/>
  <c r="O123" i="7"/>
  <c r="E129" i="7"/>
  <c r="E128" i="7" s="1"/>
  <c r="E127" i="7" s="1"/>
  <c r="E130" i="7"/>
  <c r="E131" i="7"/>
  <c r="E132" i="7"/>
  <c r="F128" i="7"/>
  <c r="F127" i="7"/>
  <c r="G128" i="7"/>
  <c r="G127" i="7"/>
  <c r="H128" i="7"/>
  <c r="H127" i="7"/>
  <c r="I128" i="7"/>
  <c r="I127" i="7"/>
  <c r="J129" i="7"/>
  <c r="J131" i="7"/>
  <c r="J132" i="7"/>
  <c r="K128" i="7"/>
  <c r="K127" i="7" s="1"/>
  <c r="L128" i="7"/>
  <c r="L127" i="7" s="1"/>
  <c r="M128" i="7"/>
  <c r="M127" i="7" s="1"/>
  <c r="N128" i="7"/>
  <c r="N127" i="7" s="1"/>
  <c r="O128" i="7"/>
  <c r="O127" i="7" s="1"/>
  <c r="E135" i="7"/>
  <c r="E136" i="7"/>
  <c r="F134" i="7"/>
  <c r="F133" i="7" s="1"/>
  <c r="G134" i="7"/>
  <c r="G133" i="7" s="1"/>
  <c r="H134" i="7"/>
  <c r="H133" i="7" s="1"/>
  <c r="I134" i="7"/>
  <c r="I133" i="7" s="1"/>
  <c r="J135" i="7"/>
  <c r="J136" i="7"/>
  <c r="K134" i="7"/>
  <c r="K133" i="7" s="1"/>
  <c r="L134" i="7"/>
  <c r="L133" i="7" s="1"/>
  <c r="M134" i="7"/>
  <c r="M133" i="7" s="1"/>
  <c r="N134" i="7"/>
  <c r="N133" i="7" s="1"/>
  <c r="O134" i="7"/>
  <c r="O133" i="7" s="1"/>
  <c r="E139" i="7"/>
  <c r="F138" i="7"/>
  <c r="F137" i="7"/>
  <c r="G138" i="7"/>
  <c r="G137" i="7"/>
  <c r="H138" i="7"/>
  <c r="H137" i="7"/>
  <c r="I138" i="7"/>
  <c r="I137" i="7"/>
  <c r="J139" i="7"/>
  <c r="J138" i="7"/>
  <c r="J137" i="7" s="1"/>
  <c r="K138" i="7"/>
  <c r="K137" i="7" s="1"/>
  <c r="L138" i="7"/>
  <c r="L137" i="7" s="1"/>
  <c r="M138" i="7"/>
  <c r="M137" i="7" s="1"/>
  <c r="N138" i="7"/>
  <c r="N137" i="7" s="1"/>
  <c r="O138" i="7"/>
  <c r="O137" i="7" s="1"/>
  <c r="E143" i="7"/>
  <c r="E145" i="7"/>
  <c r="E146" i="7"/>
  <c r="J143" i="7"/>
  <c r="J145" i="7"/>
  <c r="J146" i="7"/>
  <c r="E150" i="7"/>
  <c r="E151" i="7"/>
  <c r="E152" i="7"/>
  <c r="E153" i="7"/>
  <c r="F147" i="7"/>
  <c r="J150" i="7"/>
  <c r="J151" i="7"/>
  <c r="J152" i="7"/>
  <c r="J153" i="7"/>
  <c r="F155" i="7"/>
  <c r="F154" i="7"/>
  <c r="G155" i="7"/>
  <c r="G154" i="7"/>
  <c r="H155" i="7"/>
  <c r="H154" i="7"/>
  <c r="I155" i="7"/>
  <c r="I154" i="7"/>
  <c r="J156" i="7"/>
  <c r="J157" i="7"/>
  <c r="K155" i="7"/>
  <c r="K154" i="7"/>
  <c r="L155" i="7"/>
  <c r="L154" i="7"/>
  <c r="M155" i="7"/>
  <c r="M154" i="7"/>
  <c r="N155" i="7"/>
  <c r="N154" i="7"/>
  <c r="O155" i="7"/>
  <c r="O154" i="7"/>
  <c r="E161" i="7"/>
  <c r="E160" i="7"/>
  <c r="E159" i="7" s="1"/>
  <c r="E158" i="7" s="1"/>
  <c r="F160" i="7"/>
  <c r="F159" i="7"/>
  <c r="F158" i="7" s="1"/>
  <c r="G160" i="7"/>
  <c r="G159" i="7" s="1"/>
  <c r="G158" i="7" s="1"/>
  <c r="H160" i="7"/>
  <c r="H159" i="7"/>
  <c r="H158" i="7" s="1"/>
  <c r="I160" i="7"/>
  <c r="I159" i="7" s="1"/>
  <c r="I158" i="7"/>
  <c r="J162" i="7"/>
  <c r="J161" i="7"/>
  <c r="J160" i="7" s="1"/>
  <c r="K160" i="7"/>
  <c r="K159" i="7" s="1"/>
  <c r="K158" i="7" s="1"/>
  <c r="L160" i="7"/>
  <c r="L159" i="7"/>
  <c r="L158" i="7" s="1"/>
  <c r="M160" i="7"/>
  <c r="M159" i="7" s="1"/>
  <c r="M158" i="7" s="1"/>
  <c r="M163" i="7" s="1"/>
  <c r="N160" i="7"/>
  <c r="N159" i="7"/>
  <c r="N158" i="7" s="1"/>
  <c r="O160" i="7"/>
  <c r="O159" i="7" s="1"/>
  <c r="O158" i="7" s="1"/>
  <c r="F15" i="7"/>
  <c r="F14" i="7"/>
  <c r="G15" i="7"/>
  <c r="G14" i="7"/>
  <c r="H15" i="7"/>
  <c r="H14" i="7"/>
  <c r="I15" i="7"/>
  <c r="I14" i="7"/>
  <c r="K15" i="7"/>
  <c r="K14" i="7"/>
  <c r="L15" i="7"/>
  <c r="L14" i="7"/>
  <c r="L163" i="7" s="1"/>
  <c r="M15" i="7"/>
  <c r="M14" i="7"/>
  <c r="N15" i="7"/>
  <c r="N14" i="7"/>
  <c r="O15" i="7"/>
  <c r="O14" i="7"/>
  <c r="Q178" i="7"/>
  <c r="Q180" i="7"/>
  <c r="Q182" i="7"/>
  <c r="Q183" i="7"/>
  <c r="Q184" i="7"/>
  <c r="Q185" i="7"/>
  <c r="Q186" i="7"/>
  <c r="Q187" i="7"/>
  <c r="Q188" i="7"/>
  <c r="Q189" i="7"/>
  <c r="Q190" i="7"/>
  <c r="Q191" i="7"/>
  <c r="Q192" i="7"/>
  <c r="E76" i="1"/>
  <c r="F76" i="1"/>
  <c r="C78" i="1"/>
  <c r="C76" i="1" s="1"/>
  <c r="D76" i="1"/>
  <c r="E216" i="5"/>
  <c r="E157" i="5"/>
  <c r="E14" i="5"/>
  <c r="D15" i="5"/>
  <c r="E15" i="5"/>
  <c r="E16" i="5"/>
  <c r="D17" i="5"/>
  <c r="E17" i="5" s="1"/>
  <c r="D19" i="5"/>
  <c r="E19" i="5" s="1"/>
  <c r="E20" i="5"/>
  <c r="D21" i="5"/>
  <c r="E21" i="5"/>
  <c r="E22" i="5"/>
  <c r="D24" i="5"/>
  <c r="E25" i="5"/>
  <c r="E29" i="5"/>
  <c r="E30" i="5"/>
  <c r="E31" i="5"/>
  <c r="E32" i="5"/>
  <c r="E33" i="5"/>
  <c r="E34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D95" i="5"/>
  <c r="E95" i="5" s="1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D156" i="5"/>
  <c r="E156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15" i="3"/>
  <c r="E14" i="3"/>
  <c r="F15" i="3"/>
  <c r="F14" i="3"/>
  <c r="G15" i="3"/>
  <c r="G14" i="3" s="1"/>
  <c r="H16" i="3"/>
  <c r="H15" i="3" s="1"/>
  <c r="H14" i="3" s="1"/>
  <c r="H22" i="3" s="1"/>
  <c r="H17" i="3"/>
  <c r="I15" i="3"/>
  <c r="I14" i="3" s="1"/>
  <c r="J15" i="3"/>
  <c r="J14" i="3" s="1"/>
  <c r="K15" i="3"/>
  <c r="K14" i="3"/>
  <c r="L17" i="3"/>
  <c r="L16" i="3"/>
  <c r="M17" i="3"/>
  <c r="P17" i="3"/>
  <c r="N16" i="3"/>
  <c r="P16" i="3" s="1"/>
  <c r="E19" i="3"/>
  <c r="E18" i="3" s="1"/>
  <c r="E22" i="3" s="1"/>
  <c r="F19" i="3"/>
  <c r="F18" i="3" s="1"/>
  <c r="G19" i="3"/>
  <c r="G18" i="3"/>
  <c r="G22" i="3" s="1"/>
  <c r="H20" i="3"/>
  <c r="H19" i="3" s="1"/>
  <c r="H18" i="3"/>
  <c r="H21" i="3"/>
  <c r="I19" i="3"/>
  <c r="I18" i="3" s="1"/>
  <c r="I22" i="3" s="1"/>
  <c r="J19" i="3"/>
  <c r="J18" i="3" s="1"/>
  <c r="J22" i="3" s="1"/>
  <c r="K19" i="3"/>
  <c r="K18" i="3"/>
  <c r="K22" i="3"/>
  <c r="L21" i="3"/>
  <c r="L18" i="3"/>
  <c r="L22" i="3" s="1"/>
  <c r="L20" i="3"/>
  <c r="L19" i="3" s="1"/>
  <c r="M20" i="3"/>
  <c r="M19" i="3"/>
  <c r="M18" i="3" s="1"/>
  <c r="M21" i="3"/>
  <c r="P21" i="3" s="1"/>
  <c r="N20" i="3"/>
  <c r="N21" i="3"/>
  <c r="N19" i="3" s="1"/>
  <c r="N18" i="3" s="1"/>
  <c r="N22" i="3" s="1"/>
  <c r="D70" i="1"/>
  <c r="D36" i="1"/>
  <c r="D35" i="1" s="1"/>
  <c r="C66" i="1"/>
  <c r="E65" i="1"/>
  <c r="F79" i="1"/>
  <c r="F75" i="1" s="1"/>
  <c r="F74" i="1" s="1"/>
  <c r="F70" i="1"/>
  <c r="F65" i="1"/>
  <c r="F61" i="1"/>
  <c r="F60" i="1"/>
  <c r="F57" i="1"/>
  <c r="E48" i="1"/>
  <c r="F48" i="1"/>
  <c r="E44" i="1"/>
  <c r="E41" i="1" s="1"/>
  <c r="F44" i="1"/>
  <c r="F41" i="1"/>
  <c r="F36" i="1"/>
  <c r="F35" i="1" s="1"/>
  <c r="F29" i="1"/>
  <c r="F28" i="1" s="1"/>
  <c r="F14" i="1" s="1"/>
  <c r="E70" i="1"/>
  <c r="C67" i="1"/>
  <c r="C68" i="1"/>
  <c r="C65" i="1" s="1"/>
  <c r="C64" i="1" s="1"/>
  <c r="C69" i="1"/>
  <c r="C71" i="1"/>
  <c r="C72" i="1"/>
  <c r="D48" i="1"/>
  <c r="D57" i="1"/>
  <c r="C50" i="1"/>
  <c r="C51" i="1"/>
  <c r="C52" i="1"/>
  <c r="C53" i="1"/>
  <c r="C54" i="1"/>
  <c r="C55" i="1"/>
  <c r="C56" i="1"/>
  <c r="D29" i="1"/>
  <c r="D28" i="1" s="1"/>
  <c r="D14" i="1" s="1"/>
  <c r="D73" i="1" s="1"/>
  <c r="D82" i="1" s="1"/>
  <c r="D33" i="1"/>
  <c r="E29" i="1"/>
  <c r="E28" i="1"/>
  <c r="E36" i="1"/>
  <c r="E35" i="1"/>
  <c r="C17" i="1"/>
  <c r="C16" i="1"/>
  <c r="C18" i="1"/>
  <c r="C19" i="1"/>
  <c r="C23" i="1"/>
  <c r="C24" i="1"/>
  <c r="C22" i="1" s="1"/>
  <c r="C15" i="1" s="1"/>
  <c r="C25" i="1"/>
  <c r="C26" i="1"/>
  <c r="C30" i="1"/>
  <c r="C29" i="1" s="1"/>
  <c r="C28" i="1" s="1"/>
  <c r="C31" i="1"/>
  <c r="C32" i="1"/>
  <c r="C34" i="1"/>
  <c r="C33" i="1"/>
  <c r="C37" i="1"/>
  <c r="C38" i="1"/>
  <c r="C39" i="1"/>
  <c r="D42" i="1"/>
  <c r="D41" i="1" s="1"/>
  <c r="D40" i="1" s="1"/>
  <c r="D44" i="1"/>
  <c r="D61" i="1"/>
  <c r="D60" i="1" s="1"/>
  <c r="E61" i="1"/>
  <c r="E60" i="1"/>
  <c r="C43" i="1"/>
  <c r="C42" i="1" s="1"/>
  <c r="C45" i="1"/>
  <c r="C44" i="1" s="1"/>
  <c r="C46" i="1"/>
  <c r="C58" i="1"/>
  <c r="C57" i="1"/>
  <c r="C59" i="1"/>
  <c r="C62" i="1"/>
  <c r="C61" i="1" s="1"/>
  <c r="C60" i="1" s="1"/>
  <c r="C63" i="1"/>
  <c r="E57" i="1"/>
  <c r="D79" i="1"/>
  <c r="D75" i="1" s="1"/>
  <c r="E79" i="1"/>
  <c r="C77" i="1"/>
  <c r="C80" i="1"/>
  <c r="C79" i="1" s="1"/>
  <c r="C75" i="1" s="1"/>
  <c r="C74" i="1" s="1"/>
  <c r="L15" i="3"/>
  <c r="L14" i="3" s="1"/>
  <c r="P20" i="3"/>
  <c r="P19" i="3" s="1"/>
  <c r="P18" i="3" s="1"/>
  <c r="F64" i="1"/>
  <c r="F15" i="1"/>
  <c r="E64" i="1"/>
  <c r="E75" i="1"/>
  <c r="E74" i="1" s="1"/>
  <c r="E15" i="1"/>
  <c r="E14" i="1"/>
  <c r="D15" i="1"/>
  <c r="D74" i="1"/>
  <c r="C70" i="1"/>
  <c r="D47" i="1"/>
  <c r="C48" i="1"/>
  <c r="C47" i="1" s="1"/>
  <c r="F22" i="3"/>
  <c r="N15" i="3"/>
  <c r="N14" i="3" s="1"/>
  <c r="D27" i="5"/>
  <c r="E27" i="5" s="1"/>
  <c r="D277" i="5"/>
  <c r="P30" i="7"/>
  <c r="Q30" i="7" s="1"/>
  <c r="P122" i="7"/>
  <c r="P17" i="7"/>
  <c r="Q17" i="7" s="1"/>
  <c r="P85" i="7"/>
  <c r="Q85" i="7" s="1"/>
  <c r="P143" i="7"/>
  <c r="E138" i="7"/>
  <c r="E137" i="7" s="1"/>
  <c r="Q137" i="7" s="1"/>
  <c r="E277" i="5"/>
  <c r="G99" i="8"/>
  <c r="K99" i="8" s="1"/>
  <c r="G30" i="8"/>
  <c r="G29" i="8"/>
  <c r="K29" i="8"/>
  <c r="G114" i="8"/>
  <c r="K114" i="8" s="1"/>
  <c r="G77" i="8"/>
  <c r="K77" i="8" s="1"/>
  <c r="G38" i="8"/>
  <c r="G37" i="8"/>
  <c r="K37" i="8" s="1"/>
  <c r="G15" i="8"/>
  <c r="G21" i="8"/>
  <c r="K21" i="8" s="1"/>
  <c r="G106" i="8"/>
  <c r="K106" i="8"/>
  <c r="G113" i="8"/>
  <c r="K113" i="8" s="1"/>
  <c r="K68" i="8"/>
  <c r="K97" i="8"/>
  <c r="K82" i="8"/>
  <c r="K23" i="8"/>
  <c r="G47" i="8"/>
  <c r="K47" i="8"/>
  <c r="K121" i="8"/>
  <c r="K15" i="8"/>
  <c r="G14" i="8"/>
  <c r="K14" i="8"/>
  <c r="K96" i="8"/>
  <c r="K95" i="8"/>
  <c r="K67" i="8"/>
  <c r="G66" i="8"/>
  <c r="K66" i="8" s="1"/>
  <c r="H130" i="8"/>
  <c r="J130" i="8"/>
  <c r="G46" i="8"/>
  <c r="K46" i="8" s="1"/>
  <c r="G105" i="8"/>
  <c r="K105" i="8" s="1"/>
  <c r="K38" i="8"/>
  <c r="G85" i="8"/>
  <c r="K30" i="8"/>
  <c r="G91" i="8"/>
  <c r="G70" i="8"/>
  <c r="K70" i="8" s="1"/>
  <c r="G50" i="8"/>
  <c r="G118" i="8"/>
  <c r="G81" i="8"/>
  <c r="G98" i="8"/>
  <c r="K98" i="8" s="1"/>
  <c r="G57" i="8"/>
  <c r="G56" i="8" s="1"/>
  <c r="K56" i="8" s="1"/>
  <c r="K57" i="8"/>
  <c r="K50" i="8"/>
  <c r="G49" i="8"/>
  <c r="G84" i="8"/>
  <c r="K84" i="8" s="1"/>
  <c r="K85" i="8"/>
  <c r="G80" i="8"/>
  <c r="K80" i="8" s="1"/>
  <c r="K81" i="8"/>
  <c r="G90" i="8"/>
  <c r="K90" i="8"/>
  <c r="K91" i="8"/>
  <c r="G117" i="8"/>
  <c r="K117" i="8" s="1"/>
  <c r="K118" i="8"/>
  <c r="K49" i="8"/>
  <c r="P146" i="7"/>
  <c r="Q146" i="7" s="1"/>
  <c r="P33" i="7"/>
  <c r="Q33" i="7" s="1"/>
  <c r="P130" i="7"/>
  <c r="P135" i="7"/>
  <c r="Q135" i="7"/>
  <c r="P105" i="7"/>
  <c r="Q105" i="7"/>
  <c r="E179" i="7"/>
  <c r="J159" i="7"/>
  <c r="J158" i="7" s="1"/>
  <c r="P99" i="7"/>
  <c r="Q99" i="7" s="1"/>
  <c r="P97" i="7"/>
  <c r="Q97" i="7" s="1"/>
  <c r="P93" i="7"/>
  <c r="Q93" i="7" s="1"/>
  <c r="P88" i="7"/>
  <c r="Q88" i="7"/>
  <c r="P72" i="7"/>
  <c r="Q72" i="7"/>
  <c r="P64" i="7"/>
  <c r="Q64" i="7"/>
  <c r="P52" i="7"/>
  <c r="Q52" i="7"/>
  <c r="P40" i="7"/>
  <c r="Q40" i="7"/>
  <c r="G181" i="7"/>
  <c r="L181" i="7"/>
  <c r="P125" i="7"/>
  <c r="P96" i="7"/>
  <c r="P104" i="7"/>
  <c r="Q104" i="7"/>
  <c r="P100" i="7"/>
  <c r="Q100" i="7"/>
  <c r="P151" i="7"/>
  <c r="Q151" i="7"/>
  <c r="P136" i="7"/>
  <c r="J120" i="7"/>
  <c r="J119" i="7" s="1"/>
  <c r="P90" i="7"/>
  <c r="Q90" i="7" s="1"/>
  <c r="P89" i="7"/>
  <c r="Q89" i="7" s="1"/>
  <c r="P57" i="7"/>
  <c r="P44" i="7"/>
  <c r="Q44" i="7"/>
  <c r="P38" i="7"/>
  <c r="P34" i="7"/>
  <c r="P20" i="7"/>
  <c r="P60" i="7"/>
  <c r="Q60" i="7" s="1"/>
  <c r="M181" i="7"/>
  <c r="E175" i="7"/>
  <c r="J128" i="7"/>
  <c r="J127" i="7" s="1"/>
  <c r="P134" i="7"/>
  <c r="P133" i="7" s="1"/>
  <c r="J155" i="7"/>
  <c r="J154" i="7" s="1"/>
  <c r="J134" i="7"/>
  <c r="J133" i="7" s="1"/>
  <c r="J124" i="7"/>
  <c r="J123" i="7" s="1"/>
  <c r="P109" i="7"/>
  <c r="Q109" i="7" s="1"/>
  <c r="P110" i="7"/>
  <c r="Q110" i="7" s="1"/>
  <c r="P84" i="7"/>
  <c r="Q84" i="7" s="1"/>
  <c r="P70" i="7"/>
  <c r="Q70" i="7"/>
  <c r="P66" i="7"/>
  <c r="Q66" i="7"/>
  <c r="P53" i="7"/>
  <c r="Q53" i="7"/>
  <c r="E177" i="7"/>
  <c r="P39" i="7"/>
  <c r="Q39" i="7" s="1"/>
  <c r="P26" i="7"/>
  <c r="Q26" i="7" s="1"/>
  <c r="Q20" i="7"/>
  <c r="J15" i="7"/>
  <c r="J14" i="7"/>
  <c r="P156" i="7"/>
  <c r="Q156" i="7"/>
  <c r="O181" i="7"/>
  <c r="N181" i="7"/>
  <c r="P149" i="7"/>
  <c r="Q149" i="7"/>
  <c r="M21" i="7"/>
  <c r="P94" i="7"/>
  <c r="P83" i="7"/>
  <c r="Q83" i="7" s="1"/>
  <c r="Q81" i="7"/>
  <c r="P106" i="7"/>
  <c r="Q106" i="7" s="1"/>
  <c r="E108" i="7"/>
  <c r="E107" i="7" s="1"/>
  <c r="P77" i="7"/>
  <c r="Q77" i="7" s="1"/>
  <c r="P129" i="7"/>
  <c r="Q129" i="7"/>
  <c r="P73" i="7"/>
  <c r="Q73" i="7" s="1"/>
  <c r="P36" i="7"/>
  <c r="Q36" i="7" s="1"/>
  <c r="P43" i="7"/>
  <c r="Q43" i="7" s="1"/>
  <c r="P37" i="7"/>
  <c r="Q37" i="7" s="1"/>
  <c r="P28" i="7"/>
  <c r="Q28" i="7"/>
  <c r="P142" i="7"/>
  <c r="Q142" i="7"/>
  <c r="N21" i="7"/>
  <c r="P59" i="7"/>
  <c r="Q59" i="7" s="1"/>
  <c r="P54" i="7"/>
  <c r="Q54" i="7" s="1"/>
  <c r="Q130" i="7"/>
  <c r="P152" i="7"/>
  <c r="Q152" i="7"/>
  <c r="Q125" i="7"/>
  <c r="J92" i="7"/>
  <c r="J91" i="7" s="1"/>
  <c r="P50" i="7"/>
  <c r="Q50" i="7" s="1"/>
  <c r="K163" i="7"/>
  <c r="Q122" i="7"/>
  <c r="J46" i="7"/>
  <c r="J45" i="7" s="1"/>
  <c r="Q31" i="7"/>
  <c r="E134" i="7"/>
  <c r="E133" i="7"/>
  <c r="Q133" i="7" s="1"/>
  <c r="P95" i="7"/>
  <c r="Q95" i="7" s="1"/>
  <c r="P126" i="7"/>
  <c r="Q126" i="7"/>
  <c r="E124" i="7"/>
  <c r="E123" i="7"/>
  <c r="E92" i="7"/>
  <c r="E91" i="7" s="1"/>
  <c r="P78" i="7"/>
  <c r="K181" i="7"/>
  <c r="P16" i="7"/>
  <c r="J175" i="7"/>
  <c r="J181" i="7" s="1"/>
  <c r="P132" i="7"/>
  <c r="Q132" i="7"/>
  <c r="J108" i="7"/>
  <c r="J107" i="7"/>
  <c r="P103" i="7"/>
  <c r="Q103" i="7"/>
  <c r="P65" i="7"/>
  <c r="Q65" i="7"/>
  <c r="P18" i="7"/>
  <c r="Q18" i="7"/>
  <c r="F46" i="7"/>
  <c r="F45" i="7" s="1"/>
  <c r="P157" i="7"/>
  <c r="Q157" i="7" s="1"/>
  <c r="J141" i="7"/>
  <c r="J140" i="7" s="1"/>
  <c r="Q143" i="7"/>
  <c r="P139" i="7"/>
  <c r="I163" i="7"/>
  <c r="P116" i="7"/>
  <c r="Q116" i="7"/>
  <c r="Q102" i="7"/>
  <c r="Q94" i="7"/>
  <c r="P74" i="7"/>
  <c r="Q74" i="7"/>
  <c r="P19" i="7"/>
  <c r="Q19" i="7"/>
  <c r="P27" i="7"/>
  <c r="Q27" i="7"/>
  <c r="E155" i="7"/>
  <c r="E154" i="7"/>
  <c r="Q117" i="7"/>
  <c r="P35" i="7"/>
  <c r="Q35" i="7" s="1"/>
  <c r="P23" i="7"/>
  <c r="Q23" i="7" s="1"/>
  <c r="Q38" i="7"/>
  <c r="P25" i="7"/>
  <c r="Q25" i="7" s="1"/>
  <c r="N163" i="7"/>
  <c r="P87" i="7"/>
  <c r="Q87" i="7"/>
  <c r="P47" i="7"/>
  <c r="J177" i="7"/>
  <c r="P32" i="7"/>
  <c r="Q32" i="7"/>
  <c r="J114" i="7"/>
  <c r="J113" i="7"/>
  <c r="P112" i="7"/>
  <c r="Q112" i="7"/>
  <c r="P161" i="7"/>
  <c r="Q161" i="7" s="1"/>
  <c r="P160" i="7"/>
  <c r="Q160" i="7" s="1"/>
  <c r="I181" i="7"/>
  <c r="P162" i="7"/>
  <c r="Q162" i="7"/>
  <c r="P118" i="7"/>
  <c r="Q118" i="7"/>
  <c r="E141" i="7"/>
  <c r="E62" i="7"/>
  <c r="E15" i="7"/>
  <c r="J62" i="7"/>
  <c r="J61" i="7"/>
  <c r="O163" i="7"/>
  <c r="P98" i="7"/>
  <c r="J179" i="7"/>
  <c r="Q179" i="7" s="1"/>
  <c r="J80" i="7"/>
  <c r="J79" i="7" s="1"/>
  <c r="P58" i="7"/>
  <c r="Q58" i="7"/>
  <c r="P48" i="7"/>
  <c r="Q48" i="7" s="1"/>
  <c r="E46" i="7"/>
  <c r="E45" i="7" s="1"/>
  <c r="Q34" i="7"/>
  <c r="Q57" i="7"/>
  <c r="F181" i="7"/>
  <c r="H181" i="7"/>
  <c r="J148" i="7"/>
  <c r="J147" i="7"/>
  <c r="P150" i="7"/>
  <c r="P148" i="7" s="1"/>
  <c r="P147" i="7" s="1"/>
  <c r="Q150" i="7"/>
  <c r="E148" i="7"/>
  <c r="E147" i="7" s="1"/>
  <c r="Q147" i="7" s="1"/>
  <c r="P153" i="7"/>
  <c r="Q153" i="7"/>
  <c r="E120" i="7"/>
  <c r="E119" i="7" s="1"/>
  <c r="P121" i="7"/>
  <c r="P120" i="7" s="1"/>
  <c r="E114" i="7"/>
  <c r="Q114" i="7" s="1"/>
  <c r="Q115" i="7"/>
  <c r="P115" i="7"/>
  <c r="P69" i="7"/>
  <c r="Q69" i="7"/>
  <c r="P24" i="7"/>
  <c r="Q24" i="7" s="1"/>
  <c r="Q63" i="7"/>
  <c r="P68" i="7"/>
  <c r="Q68" i="7" s="1"/>
  <c r="E80" i="7"/>
  <c r="P145" i="7"/>
  <c r="Q145" i="7"/>
  <c r="P101" i="7"/>
  <c r="Q101" i="7"/>
  <c r="P56" i="7"/>
  <c r="Q56" i="7"/>
  <c r="P51" i="7"/>
  <c r="Q51" i="7"/>
  <c r="P29" i="7"/>
  <c r="Q29" i="7"/>
  <c r="P144" i="7"/>
  <c r="Q144" i="7"/>
  <c r="Q136" i="7"/>
  <c r="Q96" i="7"/>
  <c r="P49" i="7"/>
  <c r="Q49" i="7"/>
  <c r="P55" i="7"/>
  <c r="Q55" i="7" s="1"/>
  <c r="E181" i="7"/>
  <c r="P124" i="7"/>
  <c r="Q124" i="7" s="1"/>
  <c r="P123" i="7"/>
  <c r="Q78" i="7"/>
  <c r="P155" i="7"/>
  <c r="P154" i="7" s="1"/>
  <c r="P15" i="7"/>
  <c r="P14" i="7"/>
  <c r="Q16" i="7"/>
  <c r="Q139" i="7"/>
  <c r="P138" i="7"/>
  <c r="Q138" i="7" s="1"/>
  <c r="P141" i="7"/>
  <c r="P140" i="7" s="1"/>
  <c r="P114" i="7"/>
  <c r="P113" i="7"/>
  <c r="E61" i="7"/>
  <c r="E79" i="7"/>
  <c r="E113" i="7"/>
  <c r="E140" i="7"/>
  <c r="Q141" i="7"/>
  <c r="Q98" i="7"/>
  <c r="E14" i="7"/>
  <c r="Q15" i="7"/>
  <c r="P177" i="7"/>
  <c r="Q177" i="7"/>
  <c r="Q47" i="7"/>
  <c r="P137" i="7"/>
  <c r="Q113" i="7"/>
  <c r="Q14" i="7"/>
  <c r="P42" i="7"/>
  <c r="P41" i="7"/>
  <c r="E41" i="7"/>
  <c r="F41" i="7"/>
  <c r="R27" i="7" s="1"/>
  <c r="F22" i="7"/>
  <c r="F21" i="7" s="1"/>
  <c r="F163" i="7" s="1"/>
  <c r="Q41" i="7"/>
  <c r="Q42" i="7"/>
  <c r="E276" i="5"/>
  <c r="D275" i="5"/>
  <c r="E275" i="5" s="1"/>
  <c r="E35" i="5"/>
  <c r="J21" i="7"/>
  <c r="G163" i="7"/>
  <c r="P119" i="7" l="1"/>
  <c r="Q119" i="7" s="1"/>
  <c r="Q120" i="7"/>
  <c r="Q140" i="7"/>
  <c r="J163" i="7"/>
  <c r="Q123" i="7"/>
  <c r="C41" i="1"/>
  <c r="C40" i="1" s="1"/>
  <c r="Q79" i="7"/>
  <c r="Q154" i="7"/>
  <c r="P22" i="3"/>
  <c r="Q148" i="7"/>
  <c r="G69" i="8"/>
  <c r="K69" i="8" s="1"/>
  <c r="E47" i="1"/>
  <c r="E40" i="1" s="1"/>
  <c r="E73" i="1" s="1"/>
  <c r="E82" i="1" s="1"/>
  <c r="E24" i="5"/>
  <c r="D28" i="5"/>
  <c r="E28" i="5" s="1"/>
  <c r="Q71" i="7"/>
  <c r="E22" i="7"/>
  <c r="P175" i="7"/>
  <c r="P181" i="7" s="1"/>
  <c r="Q181" i="7" s="1"/>
  <c r="Q121" i="7"/>
  <c r="P22" i="7"/>
  <c r="P21" i="7" s="1"/>
  <c r="Q46" i="7"/>
  <c r="Q155" i="7"/>
  <c r="P46" i="7"/>
  <c r="P45" i="7" s="1"/>
  <c r="Q45" i="7" s="1"/>
  <c r="P159" i="7"/>
  <c r="P92" i="7"/>
  <c r="P80" i="7"/>
  <c r="P79" i="7" s="1"/>
  <c r="Q134" i="7"/>
  <c r="G76" i="8"/>
  <c r="K76" i="8" s="1"/>
  <c r="G20" i="8"/>
  <c r="C36" i="1"/>
  <c r="C35" i="1" s="1"/>
  <c r="C14" i="1" s="1"/>
  <c r="C73" i="1" s="1"/>
  <c r="C82" i="1" s="1"/>
  <c r="P111" i="7"/>
  <c r="P108" i="7" s="1"/>
  <c r="Q111" i="7"/>
  <c r="M15" i="3"/>
  <c r="M14" i="3" s="1"/>
  <c r="M22" i="3" s="1"/>
  <c r="D26" i="5"/>
  <c r="E26" i="5" s="1"/>
  <c r="H163" i="7"/>
  <c r="P131" i="7"/>
  <c r="P128" i="7" s="1"/>
  <c r="P71" i="7"/>
  <c r="P62" i="7" s="1"/>
  <c r="O22" i="3"/>
  <c r="P76" i="7"/>
  <c r="F47" i="1"/>
  <c r="F40" i="1" s="1"/>
  <c r="F73" i="1" s="1"/>
  <c r="F82" i="1" s="1"/>
  <c r="P15" i="3"/>
  <c r="P14" i="3" s="1"/>
  <c r="Q62" i="7" l="1"/>
  <c r="P61" i="7"/>
  <c r="Q61" i="7" s="1"/>
  <c r="Q80" i="7"/>
  <c r="Q128" i="7"/>
  <c r="P127" i="7"/>
  <c r="Q127" i="7" s="1"/>
  <c r="Q22" i="7"/>
  <c r="E21" i="7"/>
  <c r="P107" i="7"/>
  <c r="Q107" i="7" s="1"/>
  <c r="Q108" i="7"/>
  <c r="P75" i="7"/>
  <c r="Q75" i="7" s="1"/>
  <c r="Q76" i="7"/>
  <c r="P158" i="7"/>
  <c r="Q158" i="7" s="1"/>
  <c r="Q159" i="7"/>
  <c r="Q131" i="7"/>
  <c r="K20" i="8"/>
  <c r="G130" i="8"/>
  <c r="K130" i="8" s="1"/>
  <c r="P91" i="7"/>
  <c r="Q91" i="7" s="1"/>
  <c r="Q92" i="7"/>
  <c r="Q21" i="7" l="1"/>
  <c r="E163" i="7"/>
  <c r="P163" i="7"/>
  <c r="Q163" i="7" l="1"/>
</calcChain>
</file>

<file path=xl/sharedStrings.xml><?xml version="1.0" encoding="utf-8"?>
<sst xmlns="http://schemas.openxmlformats.org/spreadsheetml/2006/main" count="1516" uniqueCount="797">
  <si>
    <r>
      <t>Обласна програма підготовки та проведення заходів з відзначення державних, регіональних і професійних свят, ювілейних дат та інших заходів, заохочення за заслуги перед Тернопільською областю на 2021-2023 роки (</t>
    </r>
    <r>
      <rPr>
        <i/>
        <sz val="12"/>
        <rFont val="Times New Roman"/>
        <family val="1"/>
        <charset val="204"/>
      </rPr>
      <t>Тернопільська обласна державна адміністрація</t>
    </r>
    <r>
      <rPr>
        <sz val="12"/>
        <rFont val="Times New Roman"/>
        <family val="1"/>
        <charset val="204"/>
      </rPr>
      <t>)</t>
    </r>
  </si>
  <si>
    <r>
      <t>Обласна цільова програма здійснення заходів щодо відновлення військових містечок №15 та №21 м. Тернопіль та фінансової підтримки гарнізонного військового оркестру на 2019-2021 роки (</t>
    </r>
    <r>
      <rPr>
        <i/>
        <sz val="12"/>
        <rFont val="Times New Roman"/>
        <family val="1"/>
        <charset val="204"/>
      </rPr>
      <t>Квартирно-експлуатаційний відділ м. Тернополя</t>
    </r>
    <r>
      <rPr>
        <sz val="12"/>
        <rFont val="Times New Roman"/>
        <family val="1"/>
        <charset val="204"/>
      </rPr>
      <t xml:space="preserve">) </t>
    </r>
  </si>
  <si>
    <r>
      <t>Обласна цільова програма сприяння поліції у підвищенні рівня безпеки громадян на території Тернопільської області на 2021 – 2025 роки (</t>
    </r>
    <r>
      <rPr>
        <i/>
        <sz val="12"/>
        <rFont val="Times New Roman"/>
        <family val="1"/>
        <charset val="204"/>
      </rPr>
      <t>Головне управління Національної поліції в Тернопільській області</t>
    </r>
    <r>
      <rPr>
        <sz val="12"/>
        <rFont val="Times New Roman"/>
        <family val="1"/>
        <charset val="204"/>
      </rPr>
      <t xml:space="preserve">) </t>
    </r>
  </si>
  <si>
    <t xml:space="preserve">Обласна програма фінансової підтримки та розвитку державного навчального закладу "Тернопільський професійний коледж з посиленою військовою та фізичною підготовкою" на 2021-2025 роки щодо підготовки фахівців для професійного кадрового забезпечення Збройних Сил України та силових структур України </t>
  </si>
  <si>
    <t>Обласна програма ”Дітям Тернопільщини – якісне і безпечне харчування” на період 2021-2024 років</t>
  </si>
  <si>
    <t>Обласна програма забезпечення розвитку освіти в
Тернопільській області на період 2021-2024 років</t>
  </si>
  <si>
    <t>Обласна комплексна програма "Здоров'я населення Тернопільської області" на 2022-2026 роки</t>
  </si>
  <si>
    <r>
      <t xml:space="preserve">Департамент архітектури, містобудування, житлово-комунального господарства та енергозбереження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</si>
  <si>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архітектури, містобудування, житлово-комунального господарства та енергозбереження облдержадміністрації </t>
    </r>
    <r>
      <rPr>
        <b/>
        <i/>
        <sz val="12"/>
        <color indexed="8"/>
        <rFont val="Times New Roman"/>
        <family val="1"/>
        <charset val="204"/>
      </rPr>
      <t>(</t>
    </r>
    <r>
      <rPr>
        <i/>
        <sz val="12"/>
        <color indexed="8"/>
        <rFont val="Times New Roman"/>
        <family val="1"/>
        <charset val="204"/>
      </rPr>
      <t>відповідальний виконавець</t>
    </r>
    <r>
      <rPr>
        <b/>
        <i/>
        <sz val="12"/>
        <color indexed="8"/>
        <rFont val="Times New Roman"/>
        <family val="1"/>
        <charset val="204"/>
      </rPr>
      <t>)</t>
    </r>
  </si>
  <si>
    <r>
      <t xml:space="preserve">Департамент архітектури, містобудування, житлово-комунального господарства та енергозбереження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</si>
  <si>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t>Розпорядження начальника Тернопільської обласної військової адміністрації від 29.10.2022 №759/01.02-01</t>
  </si>
  <si>
    <r>
      <t xml:space="preserve">Управління розвитку інфраструктури та дорожнього господарства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</si>
  <si>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Управління розвитку інфраструктури та дорожнього господарства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</si>
  <si>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t>Рішення Тернопільської обласної ради від 23.12.2020 № 37 (зі змінами)</t>
  </si>
  <si>
    <t xml:space="preserve">Рішення Тернопільської обласної ради від 23.12.2020 № 36 </t>
  </si>
  <si>
    <r>
      <t>Програма сприяння 2 батальйону військової частини 3002 Національної гвардії України у виконанні службово-бойових завдань на 2022-2024 роки (військовій частині 3002 "Т" Національної гвардії України</t>
    </r>
    <r>
      <rPr>
        <i/>
        <sz val="12"/>
        <rFont val="Times New Roman"/>
        <family val="1"/>
        <charset val="204"/>
      </rPr>
      <t>)</t>
    </r>
  </si>
  <si>
    <r>
      <t xml:space="preserve">Програма сприяння територіальній обороні в Тернопільській області на 2022-2024 роки </t>
    </r>
    <r>
      <rPr>
        <i/>
        <sz val="12"/>
        <rFont val="Times New Roman"/>
        <family val="1"/>
        <charset val="204"/>
      </rPr>
      <t>(Військова частина А7033)</t>
    </r>
  </si>
  <si>
    <r>
      <t>Програма сприяння обороноздатності військових формувань на території Тернопільської області на 2022 рік (</t>
    </r>
    <r>
      <rPr>
        <i/>
        <sz val="12"/>
        <rFont val="Times New Roman"/>
        <family val="1"/>
        <charset val="204"/>
      </rPr>
      <t>Тернопільський обласний територіальний центр комплектування та соціальної підтримки)</t>
    </r>
  </si>
  <si>
    <t>Додаток 2</t>
  </si>
  <si>
    <r>
      <t>Програма сприяння територіальній обороні в Тернопільській області на 2022-2024 роки (</t>
    </r>
    <r>
      <rPr>
        <i/>
        <sz val="12"/>
        <rFont val="Times New Roman"/>
        <family val="1"/>
        <charset val="204"/>
      </rPr>
      <t>Тернопільський обласний територіальний центр комплектування та соціальної підтримки)</t>
    </r>
  </si>
  <si>
    <t>Обласна програма підтримки осіб, які брали участь в антитерористичній операції, операції Об’єднаних сил, членів сімей осіб, загиблих під час проведення антитерористичної операції та операції Об’єднаних сил, членів сімей Героїв Небесної Сотні, постраждалих учасників Революції Гідності на 2020-2024 роки</t>
  </si>
  <si>
    <t>Обласна програма розвитку та функціонування української мови у Тернопільській області на 2023-2027 роки</t>
  </si>
  <si>
    <t>Співфінансування інвестиційних проектів, що реалізуються за рахунок коштів державного фонду регіонального розвитку</t>
  </si>
  <si>
    <t>1517693</t>
  </si>
  <si>
    <t>0620</t>
  </si>
  <si>
    <t>Забезпечення діяльності водопровідно-каналізаційного господарства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</si>
  <si>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</si>
  <si>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</si>
  <si>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Заходи з енергозбереження</t>
  </si>
  <si>
    <t>0540</t>
  </si>
  <si>
    <t>Інша діяльність у сфері екології та охорони природних ресурсів</t>
  </si>
  <si>
    <t>1900000</t>
  </si>
  <si>
    <t>1910000</t>
  </si>
  <si>
    <t>0454</t>
  </si>
  <si>
    <t>Утримання та розвиток місцевих аеропортів</t>
  </si>
  <si>
    <t>2000000</t>
  </si>
  <si>
    <t>2010000</t>
  </si>
  <si>
    <t>2017530</t>
  </si>
  <si>
    <t>0460</t>
  </si>
  <si>
    <t>Інші заходи у сфері зв'язку, телекомунікації та інформатики</t>
  </si>
  <si>
    <t>0830</t>
  </si>
  <si>
    <t>Фінансова підтримка засобів масової інформації</t>
  </si>
  <si>
    <t>2310180</t>
  </si>
  <si>
    <t xml:space="preserve">Реалізація програм в галузі сільського господарства </t>
  </si>
  <si>
    <t>2500000</t>
  </si>
  <si>
    <t>2510000</t>
  </si>
  <si>
    <t>2517630</t>
  </si>
  <si>
    <t>Реалізація програм і заходів в галузі зовнішньоекономічної діяльності</t>
  </si>
  <si>
    <t>0411</t>
  </si>
  <si>
    <t>Сприяння розвитку малого та середнього підприємництва</t>
  </si>
  <si>
    <t>2800000</t>
  </si>
  <si>
    <t>2810000</t>
  </si>
  <si>
    <t>0511</t>
  </si>
  <si>
    <t>2818312</t>
  </si>
  <si>
    <t>0512</t>
  </si>
  <si>
    <t>Утилізація відходів</t>
  </si>
  <si>
    <t>2818320</t>
  </si>
  <si>
    <t>8320</t>
  </si>
  <si>
    <t>0520</t>
  </si>
  <si>
    <t>Збереження природно-заповідного фонду</t>
  </si>
  <si>
    <t>2819770</t>
  </si>
  <si>
    <t>3000000</t>
  </si>
  <si>
    <t>3010000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</si>
  <si>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</si>
  <si>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</si>
  <si>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</si>
  <si>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</si>
  <si>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3018220</t>
  </si>
  <si>
    <t>8220</t>
  </si>
  <si>
    <t>0380</t>
  </si>
  <si>
    <t>Заходи та роботи з мобілізаційної підготовки місцевого значення</t>
  </si>
  <si>
    <t>Резервний фонд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</si>
  <si>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</si>
  <si>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</si>
  <si>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УСЬОГО</t>
  </si>
  <si>
    <r>
      <t xml:space="preserve">Нерозподілені трансферти з державного бюджету, з них: </t>
    </r>
    <r>
      <rPr>
        <i/>
        <sz val="9"/>
        <color indexed="8"/>
        <rFont val="Times New Roman"/>
        <family val="1"/>
        <charset val="204"/>
      </rPr>
      <t/>
    </r>
  </si>
  <si>
    <t>РОЗПОДІЛ</t>
  </si>
  <si>
    <t>з них:</t>
  </si>
  <si>
    <t>Здійснення заходів та реалізація проектів на виконання Державної цільової соціальної програми "Молодь України"</t>
  </si>
  <si>
    <t>Утримання та розвиток автомобільних доріг та дорожньої інфраструктури за рахунок коштів місцевого бюджету</t>
  </si>
  <si>
    <t>1917413</t>
  </si>
  <si>
    <t>7413</t>
  </si>
  <si>
    <t>0451</t>
  </si>
  <si>
    <t>Інші заходи у сфері автотранспорту</t>
  </si>
  <si>
    <t>7530</t>
  </si>
  <si>
    <t>8312</t>
  </si>
  <si>
    <t>2818330</t>
  </si>
  <si>
    <t>8330</t>
  </si>
  <si>
    <r>
      <t>Обласна рада</t>
    </r>
    <r>
      <rPr>
        <i/>
        <sz val="9"/>
        <color indexed="8"/>
        <rFont val="Times New Roman"/>
        <family val="1"/>
        <charset val="204"/>
      </rPr>
      <t xml:space="preserve"> (головний розпорядник)</t>
    </r>
  </si>
  <si>
    <r>
      <t xml:space="preserve">Обласна рада </t>
    </r>
    <r>
      <rPr>
        <i/>
        <sz val="9"/>
        <color indexed="8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</si>
  <si>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охорони здоров'я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</si>
  <si>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охорони здоров'я облдержадміністрації 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</si>
  <si>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соціального захисту населення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</si>
  <si>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соціального захисту населення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</si>
  <si>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Служба у справах дітей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</si>
  <si>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Служба у справах дітей облдержадміністрації </t>
    </r>
    <r>
      <rPr>
        <b/>
        <i/>
        <sz val="9"/>
        <color indexed="8"/>
        <rFont val="Times New Roman"/>
        <family val="1"/>
        <charset val="204"/>
      </rPr>
      <t>(</t>
    </r>
    <r>
      <rPr>
        <i/>
        <sz val="9"/>
        <color indexed="8"/>
        <rFont val="Times New Roman"/>
        <family val="1"/>
        <charset val="204"/>
      </rPr>
      <t>відповідальний виконавець</t>
    </r>
    <r>
      <rPr>
        <b/>
        <i/>
        <sz val="9"/>
        <color indexed="8"/>
        <rFont val="Times New Roman"/>
        <family val="1"/>
        <charset val="204"/>
      </rPr>
      <t>)</t>
    </r>
  </si>
  <si>
    <r>
      <t xml:space="preserve">Департамент культури та туризму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</si>
  <si>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</si>
  <si>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</si>
  <si>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Забезпечення соціальними послугами стаціонарного догляду з на-данням місця для проживання, всебічної підтримки, захисту та без-пеки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</si>
  <si>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</si>
  <si>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r>
      <t xml:space="preserve">Департамент з питань оборонної роботи, цивільного захисту населення та взаємодії з правоохоронними органами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</si>
  <si>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з питань оборонної роботи, цивільного захисту населення та взаємодії з правоохоронними органами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</si>
  <si>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з питань оборонної роботи, цивільного захисту населення та взаємодії з правоохоронними органами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</si>
  <si>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з питань оборонної роботи, цивільного захисту населення та взаємодії з правоохоронними органами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</si>
  <si>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культури та туризму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</si>
  <si>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Управління молоді, спорту та іміджевих проектів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</si>
  <si>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Управління молоді, спорту та іміджевих проектів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</si>
  <si>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архітектури, містобудування, житлово-комунального господарства та енергозбереження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</si>
  <si>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цифрової трансформації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</si>
  <si>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>Департамент цифрової трансформації облдержадміністрації</t>
    </r>
    <r>
      <rPr>
        <sz val="9"/>
        <color indexed="8"/>
        <rFont val="Times New Roman"/>
        <family val="1"/>
        <charset val="204"/>
      </rPr>
      <t xml:space="preserve"> </t>
    </r>
    <r>
      <rPr>
        <i/>
        <sz val="9"/>
        <color indexed="8"/>
        <rFont val="Times New Roman"/>
        <family val="1"/>
        <charset val="204"/>
      </rPr>
      <t xml:space="preserve">(відповідальний виконавець) </t>
    </r>
  </si>
  <si>
    <r>
      <t xml:space="preserve">Управління інформаційної політики та комунікацій з громадськістю облдержадміністрації 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</si>
  <si>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Управління інформаційної політики та комунікацій з громадськістю облдержадміністрації 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</si>
  <si>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агропромислового розвитку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</si>
  <si>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агропромислового розвитку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</si>
  <si>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Управління міжнародного економічного співробітництва та інвестиційних проектів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</si>
  <si>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t>Рішення Тернопільської обласної ради від 10.11.2021 № 373 (зі змінами)</t>
  </si>
  <si>
    <r>
      <t xml:space="preserve">Управління міжнародного економічного співробітництва та інвестиційних проектів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</si>
  <si>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економічного розвитку і торгівлі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</si>
  <si>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економічного розвитку і торгівлі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</si>
  <si>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Управління екології та природних ресурсів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</si>
  <si>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Управління екології та природних ресурсів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</si>
  <si>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фінансів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</si>
  <si>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фінансів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</si>
  <si>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t>0618313</t>
  </si>
  <si>
    <t>0513</t>
  </si>
  <si>
    <t>Ліквідація іншого забруднення навколишнього природного середовища</t>
  </si>
  <si>
    <t>Додаток 5</t>
  </si>
  <si>
    <t>Найменування обласної/регіональної програми</t>
  </si>
  <si>
    <t>Дата і номер документа, яким затверджено обласну/регіональну програму</t>
  </si>
  <si>
    <t>Обласна комплексна програма соціальної підтримки малозахищених верств населення “Турбота” на 2021-2025 роки</t>
  </si>
  <si>
    <t>Рішення Тернопільської обласної ради від 11.11.2020 № 1741 (зі змінами)</t>
  </si>
  <si>
    <t>Програма надання фінансової підтримки управлінню з експлуатації майнового комплексу Тернопільської обласної ради на 2022-2024 роки</t>
  </si>
  <si>
    <t>Програма підтримки фінансово-господарської діяльності підприємств та установ спільної власності територіальних громад сіл, селищ, міст Тернопільської області на 2022-2024 роки</t>
  </si>
  <si>
    <t>Рішення Тернопільської обласної ради від 15.12.2021 № 432 (зі змінами)</t>
  </si>
  <si>
    <t>Рішення Тернопільської обласної ради від 25.09.2020 № 1670</t>
  </si>
  <si>
    <t>Обласна програма впровадження Української Хартії вільної людини в освітніх закладах Тернопільської області на 2021-2024 роки</t>
  </si>
  <si>
    <t>Рішення Тернопільської обласної ради від 23.12.2020 № 34</t>
  </si>
  <si>
    <t>Рішення Тернопільської обласної ради від 28.11.2019 № 1507 (зі змінами)</t>
  </si>
  <si>
    <t>Програма розвитку та підтримки комунальних закладів охорони здоров'я Тернопільської обласної ради на 2021-2023 роки</t>
  </si>
  <si>
    <t>Рішення Тернопільської обласної ради від 17.03.2021 № 132 (зі змінами)</t>
  </si>
  <si>
    <t>Програма здійснення заходів призову на строкову військову службу, прийняття на військову службу за контрактом, проведення організаційних заходів у територіальних центрах комплектування та соціальної підтримки (військових комісаріатах), забезпечення заході</t>
  </si>
  <si>
    <t>Рішення Тернопільської обласної ради від 17.03.2021 № 122</t>
  </si>
  <si>
    <t>Обласна програма підтримки та розвитку патронажної служби в Тернопільській області на 2022-2026 роки</t>
  </si>
  <si>
    <t>Рішення Тернопільської обласної ради від 10.11.2021 № 375</t>
  </si>
  <si>
    <t>Обласна комплексна програма підтримки сім’ї, запобігання домашньому насильству та протидії торгівлі людьми на період до 2025 року</t>
  </si>
  <si>
    <t>Рішення Тернопільської обласної ради від 26.05.2021 № 185 (зі змінами)</t>
  </si>
  <si>
    <t xml:space="preserve">Обласна програма “Ветеран” на 2020-2024 роки </t>
  </si>
  <si>
    <t>Рішення Тернопільської обласної ради від 28.11.2019 № 1506 (зі змінами)</t>
  </si>
  <si>
    <t>Обласна програма запобігання соціальному сирітству, розвитку сімейних форм виховання, подолання дитячої безпритульності і бездоглядності на 2022-2024 роки</t>
  </si>
  <si>
    <t>Рішення Тернопільської обласної ради від 10.11.2021 № 378</t>
  </si>
  <si>
    <t xml:space="preserve">Програма розвитку кінематографії та  кінообслуговування населення Тернопільської області на 2022-2026 роки </t>
  </si>
  <si>
    <t>Рішення Тернопільської обласної ради від 10.11.2021 № 374</t>
  </si>
  <si>
    <t>Програма збереження культурної спадщини Тернопільської області на 2021-2025 роки</t>
  </si>
  <si>
    <t>Обласна програма вшанування  українців, постраждалих у ХХ столітті внаслідок окупаційних режимів, Героїв Небесної Сотні, учасників Антитерористичної операції та операції Об’єднаних сил у ХХІ столітті на 2020-2022 роки</t>
  </si>
  <si>
    <t>Рішення Тернопільської обласної ради від 28.11.2019 № 1503 (зі змінами)</t>
  </si>
  <si>
    <t xml:space="preserve">Програма  розвитку туризму в Тернопільській області на 2021-2025 роки </t>
  </si>
  <si>
    <t>Рішення Тернопільської обласної ради від 23.12.2020 № 44 (зі змінами)</t>
  </si>
  <si>
    <t>Обласна цільова програма “Молодь Тернопільщини” на 2021-2025 роки</t>
  </si>
  <si>
    <t xml:space="preserve">Обласна цільова програма національно-патріотичного виховання дітей та молоді на 2021-2025 роки </t>
  </si>
  <si>
    <t xml:space="preserve">Обласна цільова програма розвитку пластового руху на 2021-2025 роки </t>
  </si>
  <si>
    <t>Рішення Тернопільської обласної ради від 17.03.2021 № 120</t>
  </si>
  <si>
    <t>Обласна цільова соціальна програма оздоровлення та відпочинку дітей на період до 2025 року</t>
  </si>
  <si>
    <t>Рішення Тернопільської обласної ради від 10.11.2021 № 370</t>
  </si>
  <si>
    <t>Програма розвитку футболу в Тернопільській області на 2021-2024 роки</t>
  </si>
  <si>
    <t>2311142</t>
  </si>
  <si>
    <t>Рішення сесії Тернопільської обласної ради від 03.02.2021 № 58 (зі змінами)</t>
  </si>
  <si>
    <t>Програма кредитування молодіжного житлового будівництва в Тернопільській області на 2023-2026 роки</t>
  </si>
  <si>
    <t>Обласна програма вшанування  українців, постраждалих у ХХ столітті внаслідок окупаційних режимів, Героїв Небесної Сотні, учасників російсько-української війни у ХХІ столітті на 2023-2026 роки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</si>
  <si>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</si>
  <si>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Рішення Тернопільської обласної ради від 17.03.2021 № 134</t>
  </si>
  <si>
    <t>Обласна цільова соціальна програма розвитку фізичної культури та спорту на період до 2024 року</t>
  </si>
  <si>
    <t>Рішення Тернопільської обласної ради від 10.11.2021 № 379</t>
  </si>
  <si>
    <t>7461</t>
  </si>
  <si>
    <t>Програма зі створення безбар’єрного простору в Тернопільській області на 2021-2025 роки</t>
  </si>
  <si>
    <t xml:space="preserve">Обласна програма ''Питна вода Тернопілля'' на 2021-2025 роки </t>
  </si>
  <si>
    <t>Рішення Тернопільської обласної ради від 26.05.2021 № 186</t>
  </si>
  <si>
    <t>Програма кредитування молодіжного житлового будівництва в Тернопільській області на 2018-2022 роки</t>
  </si>
  <si>
    <t>Рішення Тернопільської обласної ради від 22.12.2017 № 893 (зі змінами)</t>
  </si>
  <si>
    <t>Обласна комплексна програма енергоефективності та енергозбереження на 2021-2024 роки</t>
  </si>
  <si>
    <t>Рішення Тернопільської обласної ради від 17.03.2021 № 124</t>
  </si>
  <si>
    <t xml:space="preserve">Обласна програма підвищення рівня безпеки дорожнього руху на період до 2023 року </t>
  </si>
  <si>
    <t>Рішення Тернопільської обласної ради від 18.08.2021 № 284</t>
  </si>
  <si>
    <t xml:space="preserve">Програма підтримки фінансово-господарської діяльності комунального підприємства "Тернопільський інформаційно-аналітичний центр" Тернопільської обласної ради на період 2021-2024 років </t>
  </si>
  <si>
    <t>Рішення Тернопільської обласної ради від  18.08.2021 № 301</t>
  </si>
  <si>
    <t>Регіональна програма інформатизації "Цифрова Тернопільщина" на 2022-2024 роки</t>
  </si>
  <si>
    <r>
      <t xml:space="preserve">Департамент капітального будівництва облдержадміністрації 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</si>
  <si>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капітального будівництва облдержадміністрації 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</si>
  <si>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капітального будівництва облдержадміністрації 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</si>
  <si>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капітального будівництва облдержадміністрації 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</si>
  <si>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освіти і науки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</si>
  <si>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освіти і науки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</si>
  <si>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t xml:space="preserve">Програма розвитку видавничої справи та інформаційного простору у Тернопільській області на 2021-2024 роки </t>
  </si>
  <si>
    <t>Рішення Тернопільської обласної ради від 23.12.2020 № 43 (зі змінами)</t>
  </si>
  <si>
    <t xml:space="preserve">Комплексна програма розвитку агропромислового комплексу Тернопільської області на 2021-2025 роки </t>
  </si>
  <si>
    <t xml:space="preserve">Обласна цільова програма індивідуального житлового  будівництва на селі “Власний дім” на 2021-2025 роки </t>
  </si>
  <si>
    <t>0471</t>
  </si>
  <si>
    <t>Рішення Тернопільської обласної ради від 23.12.2020 № 41 (зі змінами)</t>
  </si>
  <si>
    <t>Програма охорони навколишнього природного середовища в Тернопільській області на 2021-2027 роки</t>
  </si>
  <si>
    <t>Рішення Тернопільської обласної ради від 03.02.2021 № 58 (зі змінами)</t>
  </si>
  <si>
    <t>Програма розвитку водного господарства та водно-екологічного оздоровлення природного середовища Тернопільської області на період на 2022-2024 роки</t>
  </si>
  <si>
    <t>Рішення Тернопільської обласної ради від 10.11.2021 № 353</t>
  </si>
  <si>
    <t>Рішення Тернопільської обласної ради від 22.12.2017 № 899 (зі змінами)</t>
  </si>
  <si>
    <t>Обласна програма забезпечення постійної готовності системи управління Тернопільської області до функціонування в умовах особливого періоду на 2022-2027 роки</t>
  </si>
  <si>
    <t>Додаток 1</t>
  </si>
  <si>
    <t>1910000000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</si>
  <si>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</si>
  <si>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</si>
  <si>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</si>
  <si>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</si>
  <si>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</si>
  <si>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</si>
  <si>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</si>
  <si>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</si>
  <si>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</si>
  <si>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</si>
  <si>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</si>
  <si>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</si>
  <si>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</si>
  <si>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</si>
  <si>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</si>
  <si>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</si>
  <si>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</si>
  <si>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Програма державного моніторингу у галузі охорони атмосферного повітря зони ”Тернопільська” на 2022-2025 роки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</si>
  <si>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</si>
  <si>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</si>
  <si>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</si>
  <si>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</si>
  <si>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</si>
  <si>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</si>
  <si>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</si>
  <si>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</si>
  <si>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11020300</t>
  </si>
  <si>
    <t>Податок на прибуток підприємств, створених за участю іноземних інвесторів  </t>
  </si>
  <si>
    <t>11020500</t>
  </si>
  <si>
    <t>Податок на прибуток іноземних юридичних осіб  </t>
  </si>
  <si>
    <t>11021000</t>
  </si>
  <si>
    <t>Податок на прибуток підприємств, який сплачують інші платники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</si>
  <si>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</si>
  <si>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</si>
  <si>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</si>
  <si>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</si>
  <si>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13020100</t>
  </si>
  <si>
    <t>Рентна плата за спеціальне використання води (крім рентної плати за спеціальне використання води водних об`єктів місцевого значення) </t>
  </si>
  <si>
    <t>13020300</t>
  </si>
  <si>
    <t>Рентна плата за спеціальне використання води без її вилучення з водних об`єктів для потреб гідроенергетики</t>
  </si>
  <si>
    <t>13020400</t>
  </si>
  <si>
    <t>Надходження рентної плати за спеціальне використання води від підприємств житлово-комунального господарства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</si>
  <si>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</si>
  <si>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</si>
  <si>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</si>
  <si>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</si>
  <si>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</si>
  <si>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</si>
  <si>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</si>
  <si>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</si>
  <si>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</si>
  <si>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</si>
  <si>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</si>
  <si>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</si>
  <si>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</si>
  <si>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</si>
  <si>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</si>
  <si>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</si>
  <si>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</si>
  <si>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</si>
  <si>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</si>
  <si>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</si>
  <si>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</si>
  <si>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</si>
  <si>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</si>
  <si>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21080500</t>
  </si>
  <si>
    <t>Інші надходження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</si>
  <si>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</si>
  <si>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</si>
  <si>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</si>
  <si>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</si>
  <si>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</si>
  <si>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</si>
  <si>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22010600</t>
  </si>
  <si>
    <t>Плата за ліцензії на право оптової торгівлі спиртом етиловим, спиртом етиловим ректифікованим виноградним, спиртом етиловим ректифікованим плодовим</t>
  </si>
  <si>
    <t>22011000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</si>
  <si>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</t>
  </si>
  <si>
    <t>22011100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</si>
  <si>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</si>
  <si>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22011800</t>
  </si>
  <si>
    <t>Плата за ліцензії та сертифікати, що сплачується ліцензіатами за місцем здійснення діяльності </t>
  </si>
  <si>
    <t>22013200</t>
  </si>
  <si>
    <t>Плата за ліцензії на право оптової торгівлі пальним</t>
  </si>
  <si>
    <t>22013300</t>
  </si>
  <si>
    <t>Плата за ліцензії на право роздрібної торгівлі пальним</t>
  </si>
  <si>
    <t>22013400</t>
  </si>
  <si>
    <t>Плата за ліцензії на право зберігання пального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</si>
  <si>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</si>
  <si>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</si>
  <si>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</si>
  <si>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</si>
  <si>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</si>
  <si>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</si>
  <si>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</si>
  <si>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</si>
  <si>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</si>
  <si>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</si>
  <si>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</si>
  <si>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</si>
  <si>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</si>
  <si>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</si>
  <si>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</si>
  <si>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</si>
  <si>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</si>
  <si>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</si>
  <si>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</si>
  <si>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</si>
  <si>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</si>
  <si>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</si>
  <si>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</si>
  <si>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</si>
  <si>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</si>
  <si>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</si>
  <si>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Разом доходів</t>
  </si>
  <si>
    <t>X</t>
  </si>
  <si>
    <t>обласної військової адміністрації</t>
  </si>
  <si>
    <t>______________________№________________________</t>
  </si>
  <si>
    <t>Директор департаменту фінансів
військової адміністрації</t>
  </si>
  <si>
    <t>Ірина Лизько</t>
  </si>
  <si>
    <t>22010500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</si>
  <si>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</si>
  <si>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</si>
  <si>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</si>
  <si>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</si>
  <si>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</si>
  <si>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</si>
  <si>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</si>
  <si>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25010200</t>
  </si>
  <si>
    <t>Надходження бюджетних установ від додаткової (господарської) діяльності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</si>
  <si>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</si>
  <si>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</si>
  <si>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</si>
  <si>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</si>
  <si>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</si>
  <si>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</si>
  <si>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</si>
  <si>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</si>
  <si>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</si>
  <si>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</si>
  <si>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Директор департаменту фінансів 
військової адміністрації</t>
  </si>
  <si>
    <t>до розпорядження начальника</t>
  </si>
  <si>
    <t>Додаток 4</t>
  </si>
  <si>
    <t>КРЕДИТУВАННЯ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</si>
  <si>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</si>
  <si>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</si>
  <si>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</si>
  <si>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обласного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</si>
  <si>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</si>
  <si>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</si>
  <si>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</si>
  <si>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</si>
  <si>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</si>
  <si>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</si>
  <si>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>8821</t>
  </si>
  <si>
    <t>1060</t>
  </si>
  <si>
    <t>Надання пільгових довгострокових кредитів молодим сім'ям та одиноким молодим громадянам на будівництво/придбання житла</t>
  </si>
  <si>
    <t>8822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</si>
  <si>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</si>
  <si>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8831</t>
  </si>
  <si>
    <t>Надання довгострокових кредитів індивідуальним забудовникам житла на селі</t>
  </si>
  <si>
    <t>8832</t>
  </si>
  <si>
    <t>Повернення довгострокових кредитів, наданих індивідуальним забудовникам житла на селі</t>
  </si>
  <si>
    <t xml:space="preserve">Всього: </t>
  </si>
  <si>
    <r>
      <t xml:space="preserve">Департамент архітектури, містобудування, житлово-комунального господарства та енергозбереження облдержадміністрації </t>
    </r>
    <r>
      <rPr>
        <i/>
        <sz val="11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</si>
  <si>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архітектури, містобудування, житлово-комунального господарства та енергозбереження облдержадміністрації </t>
    </r>
    <r>
      <rPr>
        <i/>
        <sz val="11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</si>
  <si>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агропромислового розвитку облдержадміністрації </t>
    </r>
    <r>
      <rPr>
        <i/>
        <sz val="11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</si>
  <si>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агропромислового розвитку облдержадміністрації </t>
    </r>
    <r>
      <rPr>
        <i/>
        <sz val="11"/>
        <color indexed="8"/>
        <rFont val="Times New Roman"/>
        <family val="1"/>
        <charset val="204"/>
      </rPr>
      <t>(відповідальний виконавець)</t>
    </r>
  </si>
  <si>
    <t>______________________№_________________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</si>
  <si>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</si>
  <si>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</si>
  <si>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міжбюджетного трансферту</t>
  </si>
  <si>
    <t>І. Трансферти до загального фонду обласного бюджету</t>
  </si>
  <si>
    <t>Базова дотація</t>
  </si>
  <si>
    <t>Державний бюджет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</si>
  <si>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</si>
  <si>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</si>
  <si>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 xml:space="preserve">Освітня субвенція з державного бюджету місцевим бюджетам </t>
  </si>
  <si>
    <t>Районний бюджет Кременецького району</t>
  </si>
  <si>
    <t>19315200000</t>
  </si>
  <si>
    <t>Районний бюджет Тернопільського району</t>
  </si>
  <si>
    <t>19316200000</t>
  </si>
  <si>
    <t>Районний бюджет Чортківського району</t>
  </si>
  <si>
    <t>19501000000</t>
  </si>
  <si>
    <t xml:space="preserve">Бюджет Байковецької сільської територіальної громади </t>
  </si>
  <si>
    <t>19502000000</t>
  </si>
  <si>
    <t>Бюджет Білобожницької сільської територіальної громади</t>
  </si>
  <si>
    <t>19503000000</t>
  </si>
  <si>
    <t>Бюджет Васильковецької сільської територіальної громади</t>
  </si>
  <si>
    <t>19504000000</t>
  </si>
  <si>
    <t>Бюджет Великогаївської сільської територіальної громади</t>
  </si>
  <si>
    <t>19505000000</t>
  </si>
  <si>
    <t>Бюджет Гусятинської селищної територіальної громади</t>
  </si>
  <si>
    <t>19506000000</t>
  </si>
  <si>
    <t>Бюджет Заводської селищної територіальної громади</t>
  </si>
  <si>
    <t>19507000000</t>
  </si>
  <si>
    <t>Бюджет Золотниківської сільської територіальної громади</t>
  </si>
  <si>
    <t>19508000000</t>
  </si>
  <si>
    <t>Бюджет Золотопотіцької селищної територіальної громади</t>
  </si>
  <si>
    <t>19509000000</t>
  </si>
  <si>
    <t>Бюджет Іванівської сільської територіальної громади</t>
  </si>
  <si>
    <t>19510000000</t>
  </si>
  <si>
    <t>Бюджет Козлівської селищної територіальної громади</t>
  </si>
  <si>
    <t>19511000000</t>
  </si>
  <si>
    <t>Бюджет Колиндянської сільської територіальної громади</t>
  </si>
  <si>
    <t>19513000000</t>
  </si>
  <si>
    <t>Бюджет Коропецької селищної територіальної громади</t>
  </si>
  <si>
    <t>19514000000</t>
  </si>
  <si>
    <t>Бюджет Лопушненської сільської територіальної громади</t>
  </si>
  <si>
    <t>19515000000</t>
  </si>
  <si>
    <t>Бюджет Мельнице-Подільської селищної територіальної громади</t>
  </si>
  <si>
    <t>19516000000</t>
  </si>
  <si>
    <t>Бюджет Микулинецької селищної територіальної громади</t>
  </si>
  <si>
    <t>Бюджет Озернянської сільської територіальної громади</t>
  </si>
  <si>
    <t>19520000000</t>
  </si>
  <si>
    <t>Бюджет Підволочиської селищної територіальної громади</t>
  </si>
  <si>
    <t>19521000000</t>
  </si>
  <si>
    <t>Бюджет Почаївської міської територіальної громади</t>
  </si>
  <si>
    <t>19522000000</t>
  </si>
  <si>
    <t>Бюджет Скала-Подільської селищної територіальної громади</t>
  </si>
  <si>
    <t>19523000000</t>
  </si>
  <si>
    <t>Бюджет Скалатської міської територіальної громади</t>
  </si>
  <si>
    <t>19524000000</t>
  </si>
  <si>
    <t>Бюджет Скориківської сільської територіальної громади</t>
  </si>
  <si>
    <t>19525000000</t>
  </si>
  <si>
    <t>Бюджет Теребовлянської міської територіальної громади</t>
  </si>
  <si>
    <t>19526000000</t>
  </si>
  <si>
    <t>Бюджет Шумської міської територіальної громади</t>
  </si>
  <si>
    <t>19527000000</t>
  </si>
  <si>
    <t>Бюджет Борщівської міської територіальної громади</t>
  </si>
  <si>
    <t>19528000000</t>
  </si>
  <si>
    <t xml:space="preserve">Бюджет Вишнівецької селищної територіальної громади </t>
  </si>
  <si>
    <t>19529000000</t>
  </si>
  <si>
    <t>Бюджет Гримайлівської селищної територіальної громади</t>
  </si>
  <si>
    <t>19530000000</t>
  </si>
  <si>
    <t>Бюджет Залозецької селищної територіальної громади</t>
  </si>
  <si>
    <t>19531000000</t>
  </si>
  <si>
    <t>Бюджет Більче-Золотецької сільської територіальної громади</t>
  </si>
  <si>
    <t>19532000000</t>
  </si>
  <si>
    <t>Бюджет Борсуківської сільської територіальної громади</t>
  </si>
  <si>
    <t>19533000000</t>
  </si>
  <si>
    <t>Бюджет Великодедеркальської сільської територіальної громади</t>
  </si>
  <si>
    <t>19535000000</t>
  </si>
  <si>
    <t xml:space="preserve">Бюджет Трибухівської сільської територіальної громади </t>
  </si>
  <si>
    <t>19537000000</t>
  </si>
  <si>
    <t xml:space="preserve">Бюджет Саранчуківської сільської територіальної громади </t>
  </si>
  <si>
    <t>19538000000</t>
  </si>
  <si>
    <t>Бюджет Лановецької міської територіальної громади</t>
  </si>
  <si>
    <t>Програма захисту населення і територій Тернопільської області від надзвичайних ситуацій на 2023-2027 роки</t>
  </si>
  <si>
    <t>Рішення Тернопільської обласної ради від 10.11.2021 № 371 (зі змінами)</t>
  </si>
  <si>
    <t>19539000000</t>
  </si>
  <si>
    <t>Бюджет Хоростківської міської територіальної громади</t>
  </si>
  <si>
    <t>19540000000</t>
  </si>
  <si>
    <t>Бюджет Зборівської міської територіальної громади</t>
  </si>
  <si>
    <t xml:space="preserve">Бюджет Товстенської селищної територіальної громади </t>
  </si>
  <si>
    <t>Бюджет Білецької сільської територіальної громади</t>
  </si>
  <si>
    <t>Бюджет Копичинецької міської територіальної громади</t>
  </si>
  <si>
    <t>Бюджет Купчинецької сільської територіальної громади</t>
  </si>
  <si>
    <t>Бюджет Монастириської міської територіальної громади</t>
  </si>
  <si>
    <t xml:space="preserve">Бюджет Бережанської міської територіальної громади </t>
  </si>
  <si>
    <t xml:space="preserve">Бюджет Тернопільської міської територіальної громади </t>
  </si>
  <si>
    <t xml:space="preserve">Бюджет Великобірківської селищної територіальної громади </t>
  </si>
  <si>
    <t xml:space="preserve">Бюджет Нараївської сільської територіальної громади </t>
  </si>
  <si>
    <t xml:space="preserve">Бюджет Чортківської міської територіальної громади </t>
  </si>
  <si>
    <t>Бюджет Бучацької міської територіальної громади</t>
  </si>
  <si>
    <t>Бюджет Великоберезовицької селищної територіальної громади</t>
  </si>
  <si>
    <t>Бюджет Заліщицької міської територіальної громади</t>
  </si>
  <si>
    <t>Бюджет Збаразької міської територіальної громади</t>
  </si>
  <si>
    <t>Бюджет Іване-Пустенської сільської територіальної громади</t>
  </si>
  <si>
    <t>Бюджет Козівської селищної територіальної громади</t>
  </si>
  <si>
    <t>Бюджет Кременецької міської територіальної громади</t>
  </si>
  <si>
    <t>Бюджет Нагірянської сільської територіальної громади</t>
  </si>
  <si>
    <t>Бюджет Підгаєцької міської територіальної громади</t>
  </si>
  <si>
    <t>Бюджет Підгороднянської сільської територіальної громади</t>
  </si>
  <si>
    <t>Інші субвенції з місцевого бюджету</t>
  </si>
  <si>
    <t>19309200000</t>
  </si>
  <si>
    <t>ІІ. Трансферти до спеціального фонду обласного бюджету</t>
  </si>
  <si>
    <t>Х</t>
  </si>
  <si>
    <t>УСЬОГО за розділами І, ІІ, у тому числі:</t>
  </si>
  <si>
    <t>(грн.)</t>
  </si>
  <si>
    <t>Код Програмної класифікації видатків та кредитування місцевого бюджету / Код бюджету</t>
  </si>
  <si>
    <t>Найменування трансферту/Найменування бюджету-отримувача міжбюджетного трансферту</t>
  </si>
  <si>
    <t>І. Трансферти із загального фонду обласного бюджету</t>
  </si>
  <si>
    <t>9770</t>
  </si>
  <si>
    <t>поточний трансферт</t>
  </si>
  <si>
    <t>капітальний трансферт</t>
  </si>
  <si>
    <t>0619310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</si>
  <si>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</si>
  <si>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0619330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</si>
  <si>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</si>
  <si>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0819770</t>
  </si>
  <si>
    <t>ІІ. Трансферти із спеціального фонду обласного бюджету</t>
  </si>
  <si>
    <t xml:space="preserve">Бюджет Великогаївської сільської територіальної громади </t>
  </si>
  <si>
    <t xml:space="preserve">Бюджет Бучацької міської територіальної громади </t>
  </si>
  <si>
    <t xml:space="preserve">                                   до розпорядження начальника</t>
  </si>
  <si>
    <t xml:space="preserve">                                       обласної військової адміністрації</t>
  </si>
  <si>
    <t xml:space="preserve">                                                                     __________________№________________________</t>
  </si>
  <si>
    <r>
      <t xml:space="preserve">Інші субвенції з місцевого бюджету </t>
    </r>
    <r>
      <rPr>
        <sz val="14"/>
        <rFont val="Times New Roman"/>
        <family val="1"/>
        <charset val="204"/>
      </rPr>
      <t>(на пільгове медичне обслуговування осіб, які постраждали внаслідок Чорнобильської катастрофи, видатки на поховання учасників бойових дій та осіб з інвалідністю внаслідок війни; доплата до пенсії ветеранам ОУН-УПА, щомісячна допомога членам сімей загиблих в  Афганістані; допомоги  учасникам антитерористичної операції, операції об'єднаних сил, їх сім'ям, членам сімей Героїв Небесної сотні, сім'ям загиблих (померлих, пропавших безвісти) учасників антитерористичної операції, мобілізованим особам;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 і ІІ групи)</t>
    </r>
  </si>
  <si>
    <t xml:space="preserve">Бюджет Козівської селищної територіальної громади </t>
  </si>
  <si>
    <t xml:space="preserve">Бюджет Збаразької міської територіальної громади </t>
  </si>
  <si>
    <t xml:space="preserve">Бюджет Білецької сільської територіальної громади </t>
  </si>
  <si>
    <t>Додаток 3</t>
  </si>
  <si>
    <t>(гривень)</t>
  </si>
  <si>
    <t xml:space="preserve"> Спеціальний фонд</t>
  </si>
  <si>
    <t>РАЗОМ</t>
  </si>
  <si>
    <t>видатки споживання</t>
  </si>
  <si>
    <t xml:space="preserve">оплата праці 
</t>
  </si>
  <si>
    <t xml:space="preserve">комунальні послуги та енергоносії 
</t>
  </si>
  <si>
    <t>видатки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</si>
  <si>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</si>
  <si>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</si>
  <si>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</si>
  <si>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</si>
  <si>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</si>
  <si>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</si>
  <si>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</si>
  <si>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</si>
  <si>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</si>
  <si>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</si>
  <si>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0110191</t>
  </si>
  <si>
    <t>0191</t>
  </si>
  <si>
    <t>0160</t>
  </si>
  <si>
    <t>Проведення місцевих виборів</t>
  </si>
  <si>
    <t>0113242</t>
  </si>
  <si>
    <t>3242</t>
  </si>
  <si>
    <t>1090</t>
  </si>
  <si>
    <t>Інші заходи у сфері соціального захисту і соціального забезпечення</t>
  </si>
  <si>
    <t>0821</t>
  </si>
  <si>
    <t>Фінансова підтримка театрів</t>
  </si>
  <si>
    <t>0421</t>
  </si>
  <si>
    <t>0490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</si>
  <si>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</si>
  <si>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</si>
  <si>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0117693</t>
  </si>
  <si>
    <t>Інші заходи, пов'язані з економічною діяльністю</t>
  </si>
  <si>
    <t>0600000</t>
  </si>
  <si>
    <t>0610000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</si>
  <si>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</si>
  <si>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</si>
  <si>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</si>
  <si>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</si>
  <si>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0611023</t>
  </si>
  <si>
    <t>1023</t>
  </si>
  <si>
    <t>Надання загальної середньої освіти спеціалізованими закладами загальної середньої освіти</t>
  </si>
  <si>
    <t>0611024</t>
  </si>
  <si>
    <t>1024</t>
  </si>
  <si>
    <t>0910</t>
  </si>
  <si>
    <t>Забезпечення належних умов для виховання та розвитку дітей- сиріт і дітей, позбавлених батьківського піклування, в дитячих будинках</t>
  </si>
  <si>
    <t>0611025</t>
  </si>
  <si>
    <t>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</si>
  <si>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</si>
  <si>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0611032</t>
  </si>
  <si>
    <t>1032</t>
  </si>
  <si>
    <t>0611033</t>
  </si>
  <si>
    <t>1033</t>
  </si>
  <si>
    <t>0611034</t>
  </si>
  <si>
    <t>1034</t>
  </si>
  <si>
    <t>0611035</t>
  </si>
  <si>
    <t>1035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</si>
  <si>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</si>
  <si>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</si>
  <si>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</si>
  <si>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</si>
  <si>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0611091</t>
  </si>
  <si>
    <t>1091</t>
  </si>
  <si>
    <t>0930</t>
  </si>
  <si>
    <t>0611092</t>
  </si>
  <si>
    <t>1092</t>
  </si>
  <si>
    <t>0611101</t>
  </si>
  <si>
    <t>1101</t>
  </si>
  <si>
    <t>0941</t>
  </si>
  <si>
    <t>Підготовка кадрів закладами фахової передвищої освіти за рахунок коштів місцевого бюджету</t>
  </si>
  <si>
    <t>0611102</t>
  </si>
  <si>
    <t>1102</t>
  </si>
  <si>
    <t>Підготовка кадрів закладами фахової передвищої освіти за рахунок освітньої субвенції</t>
  </si>
  <si>
    <t>0611110</t>
  </si>
  <si>
    <t>1110</t>
  </si>
  <si>
    <t>0942</t>
  </si>
  <si>
    <t>Підготовка кадрів закладами вищої освіти</t>
  </si>
  <si>
    <t>0611120</t>
  </si>
  <si>
    <t>1120</t>
  </si>
  <si>
    <t>0950</t>
  </si>
  <si>
    <t>Підвищення кваліфікації, перепідготовка кадрів закладами післядипломної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</si>
  <si>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</si>
  <si>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</si>
  <si>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</si>
  <si>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</si>
  <si>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</si>
  <si>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</si>
  <si>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</si>
  <si>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</si>
  <si>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</si>
  <si>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</si>
  <si>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0700000</t>
  </si>
  <si>
    <t>0710000</t>
  </si>
  <si>
    <t>0711101</t>
  </si>
  <si>
    <t>0711102</t>
  </si>
  <si>
    <t>0711120</t>
  </si>
  <si>
    <t>0712010</t>
  </si>
  <si>
    <t>0731</t>
  </si>
  <si>
    <t>Багатопрофільна стаціонарна медична допомога населенню</t>
  </si>
  <si>
    <t>0712020</t>
  </si>
  <si>
    <t>0732</t>
  </si>
  <si>
    <t xml:space="preserve">Спеціалізована стаціонарна медична допомога населенню </t>
  </si>
  <si>
    <t>0712030</t>
  </si>
  <si>
    <t>0733</t>
  </si>
  <si>
    <t>Лікарсько-акушерська допомога вагітним, породіллям та новонародженим</t>
  </si>
  <si>
    <t>0712040</t>
  </si>
  <si>
    <t>0734</t>
  </si>
  <si>
    <t>Санаторно-курортна допомога населенню</t>
  </si>
  <si>
    <t>0712050</t>
  </si>
  <si>
    <t>0761</t>
  </si>
  <si>
    <t>Медико-соціальний захист дітей-сиріт і дітей, позбавлених батьківського піклування</t>
  </si>
  <si>
    <t>0712060</t>
  </si>
  <si>
    <t>0762</t>
  </si>
  <si>
    <t>Створення банків крові та її компонентів</t>
  </si>
  <si>
    <t>0712070</t>
  </si>
  <si>
    <t>0724</t>
  </si>
  <si>
    <t>Екстрена та швидка медична допомога населенню</t>
  </si>
  <si>
    <t>0712090</t>
  </si>
  <si>
    <t>0722</t>
  </si>
  <si>
    <t>Спеціалізована амбулаторно-поліклінічна допомога населенню</t>
  </si>
  <si>
    <t>0712130</t>
  </si>
  <si>
    <t>0763</t>
  </si>
  <si>
    <t>Проведення належної медико-соціальної експертизи (МСЕК)</t>
  </si>
  <si>
    <t>0712151</t>
  </si>
  <si>
    <t>Забезпечення діяльності інших закладів у сфері охорони здоров’я</t>
  </si>
  <si>
    <t>0712152</t>
  </si>
  <si>
    <t>Інші програми та заходи у сфері охорони здоров’я</t>
  </si>
  <si>
    <t>0824</t>
  </si>
  <si>
    <t>Забезпечення діяльності бібліотек</t>
  </si>
  <si>
    <t>0800000</t>
  </si>
  <si>
    <t>0810000</t>
  </si>
  <si>
    <t>1030</t>
  </si>
  <si>
    <t>0813101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</si>
  <si>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</si>
  <si>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</si>
  <si>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0813102</t>
  </si>
  <si>
    <t>1020</t>
  </si>
  <si>
    <t>0813105</t>
  </si>
  <si>
    <t>3105</t>
  </si>
  <si>
    <t>Надання реабілітаційних послуг особам з інвалідністю та дітям з інвалідністю</t>
  </si>
  <si>
    <t>0813111</t>
  </si>
  <si>
    <t>1040</t>
  </si>
  <si>
    <t>0813121</t>
  </si>
  <si>
    <t>Утримання та забезпечення діяльності центрів соціальних служб</t>
  </si>
  <si>
    <t>0813123</t>
  </si>
  <si>
    <t>Заходи державної політики з питань сім'ї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</si>
  <si>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</si>
  <si>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</si>
  <si>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</si>
  <si>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</si>
  <si>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</si>
  <si>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</si>
  <si>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</si>
  <si>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</si>
  <si>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Програма розвитку олімпійського руху в Тернопільській області на 2023-2026 роки</t>
  </si>
  <si>
    <t xml:space="preserve">Розпорядження начальника Тернопільської обласної військової адміністрації  від 26.09.2022 № 685/01.02-01 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</si>
  <si>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</si>
  <si>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</si>
  <si>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</si>
  <si>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0900000</t>
  </si>
  <si>
    <t>0910000</t>
  </si>
  <si>
    <t>0913111</t>
  </si>
  <si>
    <t>3111</t>
  </si>
  <si>
    <t>0913112</t>
  </si>
  <si>
    <t>3112</t>
  </si>
  <si>
    <t>Заходи державної політики з питань дітей та їх соціального захисту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</si>
  <si>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</si>
  <si>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</si>
  <si>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музеїв i виставок</t>
  </si>
  <si>
    <t>0823</t>
  </si>
  <si>
    <t xml:space="preserve">Фінансова підтримка кінематографії </t>
  </si>
  <si>
    <t>0829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</si>
  <si>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</si>
  <si>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</si>
  <si>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0470</t>
  </si>
  <si>
    <t>Реалізація програм і заходів в галузі туризму та курортів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</si>
  <si>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</si>
  <si>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</si>
  <si>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</si>
  <si>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</si>
  <si>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</si>
  <si>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</si>
  <si>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</si>
  <si>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</si>
  <si>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 xml:space="preserve">Забезпечення підготовки спортсменів школами вищої спортивної майстерності </t>
  </si>
  <si>
    <t>Фінансова підтримка спортивних споруд, які належать громадським об'єднанням фізкультурно-спортивної спрямованості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</si>
  <si>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</si>
  <si>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</si>
  <si>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</si>
  <si>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</si>
  <si>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Рішення Тернопільської обласної ради від 08.12.2017 № 833 (зі змінами)</t>
  </si>
  <si>
    <t>Рішення Тернопільської обласної ради від 26.02.2019 №1334</t>
  </si>
  <si>
    <t>Рішення Тернопільської обласної ради від 17.03.2021 № 130</t>
  </si>
  <si>
    <t>Рішення Тернопільської обласної ради від  20.12.2018 № 1308</t>
  </si>
  <si>
    <t>Рішення Тернопільської обласної ради від 17.03.2021 №133</t>
  </si>
  <si>
    <t xml:space="preserve">Програма підтримки органів державної влади на 2021-2023 роки </t>
  </si>
  <si>
    <t>Рішення Тернопільської обласної ради від  26.05.2021 № 187 (зі змінами)</t>
  </si>
  <si>
    <t>Рішення Тернопільської обласної ради від 15.02.2022 № 444 (зі змінами)</t>
  </si>
  <si>
    <t>Рішення Тернопільської обласної ради від 15.02.2022  № 443 (зі змінами)</t>
  </si>
  <si>
    <t>Розпорядження начальника
обласної військової
адміністрації від 17.10.2022
№ 734/01.02-01</t>
  </si>
  <si>
    <t>Розпрядження голови облдержадміністрації від 11.02.2022 № 73/01.02-01</t>
  </si>
  <si>
    <r>
      <t>Обласна рада</t>
    </r>
    <r>
      <rPr>
        <i/>
        <sz val="12"/>
        <color indexed="8"/>
        <rFont val="Times New Roman"/>
        <family val="1"/>
        <charset val="204"/>
      </rPr>
      <t xml:space="preserve"> (головний розпорядник)</t>
    </r>
  </si>
  <si>
    <r>
      <t xml:space="preserve">Обласна рада </t>
    </r>
    <r>
      <rPr>
        <sz val="12"/>
        <color indexed="8"/>
        <rFont val="Times New Roman"/>
        <family val="1"/>
        <charset val="204"/>
      </rPr>
      <t xml:space="preserve">(відповідальний виконавець) </t>
    </r>
  </si>
  <si>
    <r>
      <t xml:space="preserve">Департамент освіти і науки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</si>
  <si>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освіти і науки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</si>
  <si>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охорони здоров'я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</si>
  <si>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охорони здоров'я облдержадміністрації 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</si>
  <si>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соціального захисту населення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</si>
  <si>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соціального захисту населення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</si>
  <si>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Служба у справах дітей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</si>
  <si>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Служба у справах дітей облдержадміністрації </t>
    </r>
    <r>
      <rPr>
        <b/>
        <i/>
        <sz val="12"/>
        <color indexed="8"/>
        <rFont val="Times New Roman"/>
        <family val="1"/>
        <charset val="204"/>
      </rPr>
      <t>(</t>
    </r>
    <r>
      <rPr>
        <i/>
        <sz val="12"/>
        <color indexed="8"/>
        <rFont val="Times New Roman"/>
        <family val="1"/>
        <charset val="204"/>
      </rPr>
      <t>відповідальний виконавець</t>
    </r>
    <r>
      <rPr>
        <b/>
        <i/>
        <sz val="12"/>
        <color indexed="8"/>
        <rFont val="Times New Roman"/>
        <family val="1"/>
        <charset val="204"/>
      </rPr>
      <t>)</t>
    </r>
  </si>
  <si>
    <r>
      <t xml:space="preserve">Департамент культури та туризму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</si>
  <si>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культури та туризму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</si>
  <si>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Управління молоді, спорту та іміджевих проектів 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</si>
  <si>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Управління молоді, спорту та іміджевих проектів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</si>
  <si>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агропромислового розвитку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</si>
  <si>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агропромислового розвитку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</si>
  <si>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Управління міжнародного економічного співробітництва та інвестиційних проектів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</si>
  <si>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Управління міжнародного економічного співробітництва та інвестиційних проектів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</si>
  <si>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економічного розвитку і торгівлі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</si>
  <si>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t>освіта</t>
  </si>
  <si>
    <t>щхорона</t>
  </si>
  <si>
    <t>культура</t>
  </si>
  <si>
    <t>Разом</t>
  </si>
  <si>
    <r>
      <t xml:space="preserve">Департамент економічного розвитку і торгівлі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</si>
  <si>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Управління екології та природних ресурсів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</si>
  <si>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Управління екології та природних ресурсів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</si>
  <si>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Департамент фінансів облдержадміністрації </t>
    </r>
    <r>
      <rPr>
        <i/>
        <sz val="12"/>
        <color indexed="8"/>
        <rFont val="Times New Roman"/>
        <family val="1"/>
        <charset val="204"/>
      </rPr>
      <t>(головний розпорядник)</t>
    </r>
  </si>
  <si>
    <r>
      <t xml:space="preserve">Департамент фінансів облдержадміністрації </t>
    </r>
    <r>
      <rPr>
        <i/>
        <sz val="12"/>
        <color indexed="8"/>
        <rFont val="Times New Roman"/>
        <family val="1"/>
        <charset val="204"/>
      </rPr>
      <t>(відповідальний виконавець)</t>
    </r>
  </si>
  <si>
    <r>
      <t xml:space="preserve">Програма захисту населення і територій Тернопільської області від надзвичайних ситуацій техногенного та природного характеру на 2018-2022 роки </t>
    </r>
    <r>
      <rPr>
        <i/>
        <sz val="12"/>
        <rFont val="Times New Roman"/>
        <family val="1"/>
        <charset val="204"/>
      </rPr>
      <t>(для Головного управління державної служби України з надзвичайних ситуацій у Тернопільській області)</t>
    </r>
  </si>
  <si>
    <r>
      <t>Комплексна програма "Здоров'я населення Тернопілля 2017-2021" (</t>
    </r>
    <r>
      <rPr>
        <i/>
        <sz val="12"/>
        <rFont val="Times New Roman"/>
        <family val="1"/>
        <charset val="204"/>
      </rPr>
      <t>Тернопільський обласний лабораторний центр Міністерства охорони здоров'я України</t>
    </r>
    <r>
      <rPr>
        <sz val="12"/>
        <rFont val="Times New Roman"/>
        <family val="1"/>
        <charset val="204"/>
      </rPr>
      <t>)</t>
    </r>
  </si>
  <si>
    <r>
      <t>Програма інформатизації Тернопільської області  "Електронна Тернопільщина" на 2019-2021 роки  (</t>
    </r>
    <r>
      <rPr>
        <i/>
        <sz val="12"/>
        <rFont val="Times New Roman"/>
        <family val="1"/>
        <charset val="204"/>
      </rPr>
      <t>Тернопільська обласна державна адміністрація</t>
    </r>
    <r>
      <rPr>
        <sz val="12"/>
        <rFont val="Times New Roman"/>
        <family val="1"/>
        <charset val="204"/>
      </rPr>
      <t>)</t>
    </r>
  </si>
  <si>
    <t>Володимир ЧЕПІЛЬ</t>
  </si>
  <si>
    <t>Доходи обласного бюджету на 2024 рік</t>
  </si>
  <si>
    <t xml:space="preserve"> видатків обласного бюджету на 2024 рік </t>
  </si>
  <si>
    <t xml:space="preserve"> обласного бюджету у 2024 році</t>
  </si>
  <si>
    <t>МІЖБЮДЖЕТНІ ТРАНСФЕРТИ на 2024 рік</t>
  </si>
  <si>
    <t>2. Показники міжбюджетних трансфертів іншим бюджетам</t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</si>
  <si>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</si>
  <si>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зобов'язання, що підлягає сплаті фізичними особами</t>
  </si>
  <si>
    <t>Податок на прибуток підприємств на особливих умовах, що сплачується резидентами Дія Сіт</t>
  </si>
  <si>
    <t>1917430</t>
  </si>
  <si>
    <t>7430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</si>
  <si>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</si>
  <si>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Розвиток мережі центрів надання адміністративних послуг</t>
  </si>
  <si>
    <t>2818311</t>
  </si>
  <si>
    <t>8311</t>
  </si>
  <si>
    <t>Охорона та раціональне використання природних ресурсів</t>
  </si>
  <si>
    <t>Розпорядження начальника Тернопільської обласної військової адміністрації від 06.12.2022 № 853/01.02-01 (зі змінами)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</si>
  <si>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</si>
  <si>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</si>
  <si>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Забезпечення належних умов для виховання та розвитку дітей-сиріт і дітей, позбавлених батьківського піклування, в дитячих будинках за рахунок освітньої субвенції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</si>
  <si>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</t>
  </si>
  <si>
    <r>
      <t xml:space="preserve">Управління розвитку інфраструктури облдержадміністрації </t>
    </r>
    <r>
      <rPr>
        <i/>
        <sz val="9"/>
        <color indexed="8"/>
        <rFont val="Times New Roman"/>
        <family val="1"/>
        <charset val="204"/>
      </rPr>
      <t>(головний розпорядник)</t>
    </r>
  </si>
  <si>
    <r>
      <t xml:space="preserve">Управління розвитку інфраструктури  облдержадміністрації </t>
    </r>
    <r>
      <rPr>
        <i/>
        <sz val="9"/>
        <color indexed="8"/>
        <rFont val="Times New Roman"/>
        <family val="1"/>
        <charset val="204"/>
      </rPr>
      <t>(відповідальний виконавець)</t>
    </r>
  </si>
  <si>
    <t>Програма розвитку місцевого самоврядування в Тернопільській області на 2024-2028 роки</t>
  </si>
  <si>
    <t>Рішення Тернопільської обласної ради від 30.11.2023 № 837</t>
  </si>
  <si>
    <t xml:space="preserve"> витрат обласного бюджету на реалізацію обласних/регіональних програм у 2024 році</t>
  </si>
  <si>
    <t>Програма розвитку та підтримки комунальних закладів охорони здоров'я Тернопільської обласної ради на 2024-2026 роки</t>
  </si>
  <si>
    <t>Розпорядження начальника Тернопільської обласної військової адміністрації  від 19.07.2023 № 380/01.02-01 (зі змінами)</t>
  </si>
  <si>
    <t xml:space="preserve">Розпорядження начальника Тернопільської обласної військової адміністрації  від 30.10.2023 № 619/01.02-01 </t>
  </si>
  <si>
    <t>Обласна програма розвитку та підтримки фінансово-господарської діяльності комунального підприємства Тернопільської обласної ради "Тернопільський обласний центр дозвілля "Терноцвіт" на 2024-2027 роки</t>
  </si>
  <si>
    <t>Розпорядження начальника Тернопільської обласної військової адміністрації від 29.03.2023 №160/01.02-01</t>
  </si>
  <si>
    <t>Розпорядження начальника Тернопільської обласної військової адміністрації від 01.12.2023 № 689/01.02-01</t>
  </si>
  <si>
    <t xml:space="preserve">Програма розвитку громадянського суспільства у Тернопільської області на 2024-2026 роки </t>
  </si>
  <si>
    <t xml:space="preserve">Обласна програма розвитку міжнародного співробітництва Тернопільської області на 2024-2027 роки </t>
  </si>
  <si>
    <t>Розпорядження начальника Тернопільської обласної військової адміністрації від 04.10.2023 № 551/01.02-01</t>
  </si>
  <si>
    <t>Програма розвитку та підтримки сфери надання адміністративних послуг у Тернопільській області на 2023-2027 роки</t>
  </si>
  <si>
    <t xml:space="preserve">Комплексна програма підтримки внутрішньо переміщених осіб в Тернопільській області на 2023-2025 роки </t>
  </si>
  <si>
    <t xml:space="preserve">Обласна програма розвитку малого і середнього підприємництва на 2021-2027 роки </t>
  </si>
  <si>
    <t>Рішення Тернопільської обласної ради від 15.12.2021 № 429  (зі змінами)</t>
  </si>
  <si>
    <t>Розпорядження начальника Тернопільської обласної військової адміністрації від 05.12.2022 № 846/01.02-01 (зі змінами)</t>
  </si>
  <si>
    <t>Рішення Тернопільської обласної ради від 18.08.2021 № 290 (зі змінами)</t>
  </si>
  <si>
    <t>Рішення Тернопільської обласної ради від 18.08.2021 № 285 (зі змінами)</t>
  </si>
  <si>
    <t>Комплексна програма підтримки внутрішньо переміщених осіб в Тернопільській області на 2023-2025 роки</t>
  </si>
  <si>
    <t>Рішення Тернопільської обласної ради від 17.03.2021 № 131 (зі змінами)</t>
  </si>
  <si>
    <t>Рішення Тернопільської обласної ради від 26.05.2021 № 184</t>
  </si>
  <si>
    <t>Рішення Тернопільської обласної ради від 23.12.2020 № 40</t>
  </si>
  <si>
    <t>Рішення Тернопільської обласної ради від 26.05.2021 № 188 (зі змінами)</t>
  </si>
  <si>
    <t>Обласна програма розвитку та підтримки Тернопільського обласного комунального підприємства  "Фірма "Тернопільавіаавтотранс" на 2023-2025 роки</t>
  </si>
  <si>
    <t>Рішення Тернопільської обласної ради від  10.11.2021 № 376 (зі змінами)</t>
  </si>
  <si>
    <t xml:space="preserve">Розпорядження начальника Тернопільської обласної військової адміністрації від 17.11.2022 № 812/01.02-01 </t>
  </si>
  <si>
    <t>Розпорядження начальника Тернопільської обласної військової адміністрації від 19.07.2023 № 380/01.02-01 (зі змінами)</t>
  </si>
  <si>
    <t>Розпорядження начальника Тернопільської обласної військової адміністрації від 06.05.2023 № 238/01.02-01 (зізмінами)</t>
  </si>
  <si>
    <t>Розпорядження начальника Тернопільської обласної військової адміністрації від 10.05.2022 №278/01.02-01 (зі змінами)</t>
  </si>
  <si>
    <t xml:space="preserve">Розпорядження начальника Тернопільської обласної військової адміністрації  від 05.12.2023 № 693/01.02-01 </t>
  </si>
  <si>
    <t xml:space="preserve">Розпорядження начальника Тернопільської обласної військової адміністрації від 05.12.2023 № 692/01.02-01 </t>
  </si>
  <si>
    <t>Обласна програма розвитку автомобільних доріг загального користування місцевого значення та дорожнього господарства на 2024 рік</t>
  </si>
  <si>
    <t>0618500</t>
  </si>
  <si>
    <t>Підготовка кадрів закладами професійної (професійно-технічної) освіти та іншими закладами освіти за рахунок освітньої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</si>
</sst>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#,##0.00;\-#,##0.00;#,&quot;-&quot;"/>
    <numFmt numFmtId="197" formatCode="#,##0.0"/>
    <numFmt numFmtId="215" formatCode="#,##0;\-#,##0;#,&quot;-&quot;"/>
  </numFmts>
  <fonts count="6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MS Sans Serif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Times New Roman Cyr"/>
      <family val="1"/>
      <charset val="204"/>
    </font>
    <font>
      <sz val="8"/>
      <name val="MS Sans Serif"/>
      <charset val="204"/>
    </font>
    <font>
      <b/>
      <sz val="16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/>
    <xf numFmtId="0" fontId="1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16" fillId="0" borderId="0"/>
    <xf numFmtId="0" fontId="14" fillId="0" borderId="0"/>
    <xf numFmtId="0" fontId="5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5" fillId="0" borderId="0"/>
    <xf numFmtId="0" fontId="55" fillId="0" borderId="0"/>
    <xf numFmtId="0" fontId="1" fillId="0" borderId="0"/>
    <xf numFmtId="0" fontId="15" fillId="0" borderId="0"/>
    <xf numFmtId="0" fontId="15" fillId="0" borderId="0"/>
  </cellStyleXfs>
  <cellXfs count="405">
    <xf numFmtId="0" fontId="0" fillId="0" borderId="0" xfId="0"/>
    <xf numFmtId="3" fontId="11" fillId="0" borderId="0" xfId="33" applyNumberFormat="1" applyFont="1" applyFill="1"/>
    <xf numFmtId="0" fontId="13" fillId="0" borderId="0" xfId="27" applyNumberFormat="1" applyFont="1" applyFill="1" applyBorder="1" applyAlignment="1" applyProtection="1">
      <alignment wrapText="1"/>
    </xf>
    <xf numFmtId="0" fontId="8" fillId="0" borderId="0" xfId="27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33" applyFont="1" applyFill="1" applyAlignment="1">
      <alignment horizontal="center"/>
    </xf>
    <xf numFmtId="0" fontId="7" fillId="0" borderId="0" xfId="33" applyFont="1" applyFill="1"/>
    <xf numFmtId="0" fontId="9" fillId="0" borderId="0" xfId="33" applyFont="1" applyFill="1" applyAlignment="1"/>
    <xf numFmtId="0" fontId="10" fillId="0" borderId="0" xfId="33" applyFont="1" applyFill="1" applyAlignment="1"/>
    <xf numFmtId="0" fontId="10" fillId="0" borderId="0" xfId="33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 vertical="center" wrapText="1"/>
    </xf>
    <xf numFmtId="0" fontId="11" fillId="0" borderId="0" xfId="33" applyFont="1" applyFill="1" applyAlignment="1">
      <alignment horizontal="center"/>
    </xf>
    <xf numFmtId="0" fontId="11" fillId="0" borderId="0" xfId="33" applyFont="1" applyFill="1" applyAlignment="1">
      <alignment wrapText="1"/>
    </xf>
    <xf numFmtId="0" fontId="11" fillId="0" borderId="0" xfId="33" applyFont="1" applyFill="1"/>
    <xf numFmtId="0" fontId="8" fillId="0" borderId="0" xfId="33" applyFont="1" applyFill="1" applyAlignment="1">
      <alignment horizontal="center"/>
    </xf>
    <xf numFmtId="0" fontId="8" fillId="0" borderId="0" xfId="33" applyFont="1" applyFill="1"/>
    <xf numFmtId="0" fontId="3" fillId="0" borderId="4" xfId="0" applyFont="1" applyBorder="1" applyAlignment="1">
      <alignment vertical="center" wrapText="1"/>
    </xf>
    <xf numFmtId="0" fontId="2" fillId="0" borderId="0" xfId="0" applyFont="1"/>
    <xf numFmtId="0" fontId="2" fillId="0" borderId="4" xfId="0" applyFont="1" applyBorder="1" applyAlignment="1">
      <alignment vertical="center" wrapText="1"/>
    </xf>
    <xf numFmtId="0" fontId="6" fillId="0" borderId="0" xfId="27" applyNumberFormat="1" applyFont="1" applyFill="1" applyBorder="1" applyAlignment="1" applyProtection="1"/>
    <xf numFmtId="0" fontId="6" fillId="0" borderId="0" xfId="27" applyNumberFormat="1" applyFont="1" applyFill="1" applyBorder="1" applyAlignment="1" applyProtection="1">
      <alignment horizontal="right"/>
    </xf>
    <xf numFmtId="0" fontId="10" fillId="0" borderId="0" xfId="27" applyNumberFormat="1" applyFont="1" applyFill="1" applyBorder="1" applyAlignment="1" applyProtection="1"/>
    <xf numFmtId="0" fontId="2" fillId="0" borderId="0" xfId="31" applyFont="1" applyAlignment="1">
      <alignment horizontal="left"/>
    </xf>
    <xf numFmtId="0" fontId="26" fillId="0" borderId="0" xfId="27" applyNumberFormat="1" applyFont="1" applyFill="1" applyBorder="1" applyAlignment="1" applyProtection="1"/>
    <xf numFmtId="49" fontId="26" fillId="0" borderId="0" xfId="27" applyNumberFormat="1" applyFont="1" applyFill="1" applyBorder="1" applyAlignment="1" applyProtection="1">
      <alignment vertical="top" wrapText="1"/>
    </xf>
    <xf numFmtId="0" fontId="26" fillId="0" borderId="0" xfId="27" applyFont="1" applyAlignment="1">
      <alignment horizontal="left" vertical="center"/>
    </xf>
    <xf numFmtId="0" fontId="26" fillId="0" borderId="0" xfId="27" applyNumberFormat="1" applyFont="1" applyFill="1" applyBorder="1" applyAlignment="1" applyProtection="1">
      <alignment horizontal="right"/>
    </xf>
    <xf numFmtId="0" fontId="26" fillId="0" borderId="0" xfId="27" applyNumberFormat="1" applyFont="1" applyFill="1" applyBorder="1" applyAlignment="1" applyProtection="1">
      <alignment horizontal="center"/>
    </xf>
    <xf numFmtId="0" fontId="31" fillId="0" borderId="0" xfId="27" applyFont="1" applyAlignment="1">
      <alignment horizontal="center" vertical="center"/>
    </xf>
    <xf numFmtId="0" fontId="26" fillId="0" borderId="0" xfId="27" applyNumberFormat="1" applyFont="1" applyFill="1" applyBorder="1" applyAlignment="1" applyProtection="1">
      <alignment horizontal="center" vertical="top"/>
    </xf>
    <xf numFmtId="0" fontId="26" fillId="0" borderId="0" xfId="27" applyNumberFormat="1" applyFont="1" applyFill="1" applyBorder="1" applyAlignment="1" applyProtection="1">
      <alignment horizontal="left" vertical="top" wrapText="1"/>
    </xf>
    <xf numFmtId="0" fontId="2" fillId="16" borderId="4" xfId="27" applyFont="1" applyFill="1" applyBorder="1" applyAlignment="1">
      <alignment horizontal="center" vertical="center" wrapText="1"/>
    </xf>
    <xf numFmtId="0" fontId="26" fillId="0" borderId="0" xfId="27" applyNumberFormat="1" applyFont="1" applyFill="1" applyBorder="1" applyAlignment="1" applyProtection="1">
      <alignment vertical="top" wrapText="1"/>
    </xf>
    <xf numFmtId="0" fontId="12" fillId="0" borderId="4" xfId="39" applyFont="1" applyFill="1" applyBorder="1" applyAlignment="1">
      <alignment horizontal="center" vertical="justify"/>
    </xf>
    <xf numFmtId="0" fontId="12" fillId="0" borderId="4" xfId="31" applyFont="1" applyFill="1" applyBorder="1" applyAlignment="1">
      <alignment horizontal="left" vertical="top" wrapText="1"/>
    </xf>
    <xf numFmtId="3" fontId="34" fillId="0" borderId="4" xfId="27" applyNumberFormat="1" applyFont="1" applyBorder="1" applyAlignment="1">
      <alignment horizontal="right"/>
    </xf>
    <xf numFmtId="1" fontId="35" fillId="0" borderId="0" xfId="27" applyNumberFormat="1" applyFont="1" applyFill="1" applyBorder="1" applyAlignment="1" applyProtection="1"/>
    <xf numFmtId="1" fontId="32" fillId="0" borderId="4" xfId="27" applyNumberFormat="1" applyFont="1" applyBorder="1" applyAlignment="1">
      <alignment horizontal="center" vertical="top"/>
    </xf>
    <xf numFmtId="49" fontId="32" fillId="0" borderId="4" xfId="39" applyNumberFormat="1" applyFont="1" applyBorder="1" applyAlignment="1">
      <alignment horizontal="center" vertical="justify"/>
    </xf>
    <xf numFmtId="1" fontId="32" fillId="0" borderId="4" xfId="27" applyNumberFormat="1" applyFont="1" applyBorder="1" applyAlignment="1">
      <alignment horizontal="left" vertical="top" wrapText="1"/>
    </xf>
    <xf numFmtId="3" fontId="32" fillId="0" borderId="4" xfId="27" applyNumberFormat="1" applyFont="1" applyBorder="1" applyAlignment="1">
      <alignment horizontal="right"/>
    </xf>
    <xf numFmtId="1" fontId="32" fillId="0" borderId="0" xfId="27" applyNumberFormat="1" applyFont="1" applyFill="1" applyBorder="1" applyAlignment="1" applyProtection="1"/>
    <xf numFmtId="3" fontId="32" fillId="0" borderId="4" xfId="27" applyNumberFormat="1" applyFont="1" applyFill="1" applyBorder="1" applyAlignment="1" applyProtection="1">
      <alignment horizontal="right"/>
    </xf>
    <xf numFmtId="1" fontId="34" fillId="0" borderId="0" xfId="27" applyNumberFormat="1" applyFont="1" applyFill="1" applyBorder="1" applyAlignment="1" applyProtection="1"/>
    <xf numFmtId="1" fontId="36" fillId="16" borderId="4" xfId="27" applyNumberFormat="1" applyFont="1" applyFill="1" applyBorder="1" applyAlignment="1" applyProtection="1">
      <alignment horizontal="center" vertical="top"/>
    </xf>
    <xf numFmtId="1" fontId="37" fillId="16" borderId="4" xfId="27" applyNumberFormat="1" applyFont="1" applyFill="1" applyBorder="1" applyAlignment="1">
      <alignment horizontal="left" vertical="top" wrapText="1"/>
    </xf>
    <xf numFmtId="3" fontId="37" fillId="16" borderId="4" xfId="27" applyNumberFormat="1" applyFont="1" applyFill="1" applyBorder="1" applyAlignment="1">
      <alignment horizontal="right"/>
    </xf>
    <xf numFmtId="0" fontId="10" fillId="0" borderId="0" xfId="27" applyNumberFormat="1" applyFont="1" applyFill="1" applyBorder="1" applyAlignment="1" applyProtection="1">
      <alignment horizontal="center" vertical="top"/>
    </xf>
    <xf numFmtId="0" fontId="6" fillId="0" borderId="0" xfId="27" applyNumberFormat="1" applyFont="1" applyFill="1" applyBorder="1" applyAlignment="1" applyProtection="1">
      <alignment horizontal="left" wrapText="1"/>
    </xf>
    <xf numFmtId="0" fontId="13" fillId="0" borderId="0" xfId="27" applyNumberFormat="1" applyFont="1" applyFill="1" applyBorder="1" applyAlignment="1" applyProtection="1">
      <alignment horizontal="left" wrapText="1"/>
    </xf>
    <xf numFmtId="0" fontId="7" fillId="0" borderId="0" xfId="33" applyFont="1" applyAlignment="1"/>
    <xf numFmtId="0" fontId="38" fillId="0" borderId="0" xfId="27" applyNumberFormat="1" applyFont="1" applyFill="1" applyBorder="1" applyAlignment="1" applyProtection="1"/>
    <xf numFmtId="1" fontId="39" fillId="0" borderId="5" xfId="37" applyNumberFormat="1" applyFont="1" applyFill="1" applyBorder="1"/>
    <xf numFmtId="0" fontId="10" fillId="16" borderId="6" xfId="19" applyFont="1" applyFill="1" applyBorder="1" applyAlignment="1">
      <alignment horizontal="center" vertical="center" wrapText="1"/>
    </xf>
    <xf numFmtId="0" fontId="10" fillId="16" borderId="4" xfId="19" applyFont="1" applyFill="1" applyBorder="1" applyAlignment="1">
      <alignment horizontal="left" vertical="center" wrapText="1"/>
    </xf>
    <xf numFmtId="0" fontId="11" fillId="0" borderId="0" xfId="43" applyFont="1" applyBorder="1" applyAlignment="1">
      <alignment horizontal="center"/>
    </xf>
    <xf numFmtId="0" fontId="10" fillId="0" borderId="0" xfId="43" applyFont="1" applyBorder="1" applyAlignment="1"/>
    <xf numFmtId="0" fontId="10" fillId="0" borderId="0" xfId="43" applyFont="1" applyBorder="1" applyAlignment="1">
      <alignment horizontal="center"/>
    </xf>
    <xf numFmtId="0" fontId="10" fillId="0" borderId="0" xfId="43" applyFont="1" applyBorder="1" applyAlignment="1">
      <alignment horizontal="center" vertical="center"/>
    </xf>
    <xf numFmtId="3" fontId="10" fillId="0" borderId="0" xfId="43" applyNumberFormat="1" applyFont="1" applyBorder="1" applyAlignment="1"/>
    <xf numFmtId="3" fontId="10" fillId="0" borderId="0" xfId="43" applyNumberFormat="1" applyFont="1" applyBorder="1" applyAlignment="1">
      <alignment horizontal="right"/>
    </xf>
    <xf numFmtId="0" fontId="11" fillId="0" borderId="4" xfId="43" applyFont="1" applyBorder="1" applyAlignment="1">
      <alignment horizontal="center" vertical="center" wrapText="1"/>
    </xf>
    <xf numFmtId="3" fontId="11" fillId="0" borderId="4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 wrapText="1"/>
    </xf>
    <xf numFmtId="0" fontId="11" fillId="17" borderId="4" xfId="43" applyFont="1" applyFill="1" applyBorder="1" applyAlignment="1">
      <alignment horizontal="left" vertical="center" wrapText="1"/>
    </xf>
    <xf numFmtId="3" fontId="11" fillId="17" borderId="4" xfId="43" applyNumberFormat="1" applyFont="1" applyFill="1" applyBorder="1" applyAlignment="1">
      <alignment horizontal="right" vertical="center" wrapText="1"/>
    </xf>
    <xf numFmtId="0" fontId="11" fillId="0" borderId="0" xfId="43" applyFont="1" applyBorder="1" applyAlignment="1"/>
    <xf numFmtId="3" fontId="38" fillId="0" borderId="4" xfId="43" applyNumberFormat="1" applyFont="1" applyFill="1" applyBorder="1" applyAlignment="1">
      <alignment horizontal="right"/>
    </xf>
    <xf numFmtId="3" fontId="10" fillId="0" borderId="4" xfId="43" applyNumberFormat="1" applyFont="1" applyBorder="1" applyAlignment="1">
      <alignment horizontal="right" vertical="center" wrapText="1"/>
    </xf>
    <xf numFmtId="197" fontId="10" fillId="16" borderId="6" xfId="43" applyNumberFormat="1" applyFont="1" applyFill="1" applyBorder="1" applyAlignment="1">
      <alignment horizontal="center" vertical="center" wrapText="1"/>
    </xf>
    <xf numFmtId="197" fontId="10" fillId="16" borderId="4" xfId="43" applyNumberFormat="1" applyFont="1" applyFill="1" applyBorder="1" applyAlignment="1">
      <alignment horizontal="left" vertical="center" wrapText="1"/>
    </xf>
    <xf numFmtId="3" fontId="11" fillId="0" borderId="4" xfId="43" applyNumberFormat="1" applyFont="1" applyBorder="1" applyAlignment="1">
      <alignment horizontal="right" vertical="center" wrapText="1"/>
    </xf>
    <xf numFmtId="0" fontId="11" fillId="18" borderId="4" xfId="43" applyFont="1" applyFill="1" applyBorder="1" applyAlignment="1">
      <alignment horizontal="left" vertical="center" wrapText="1"/>
    </xf>
    <xf numFmtId="3" fontId="11" fillId="18" borderId="4" xfId="43" applyNumberFormat="1" applyFont="1" applyFill="1" applyBorder="1" applyAlignment="1">
      <alignment horizontal="right" vertical="center" wrapText="1"/>
    </xf>
    <xf numFmtId="0" fontId="11" fillId="0" borderId="6" xfId="43" applyFont="1" applyBorder="1" applyAlignment="1">
      <alignment horizontal="center" vertical="center"/>
    </xf>
    <xf numFmtId="0" fontId="11" fillId="0" borderId="4" xfId="43" applyFont="1" applyBorder="1" applyAlignment="1">
      <alignment horizontal="left" vertical="center" wrapText="1"/>
    </xf>
    <xf numFmtId="0" fontId="40" fillId="0" borderId="6" xfId="43" applyFont="1" applyBorder="1" applyAlignment="1">
      <alignment horizontal="center" vertical="center"/>
    </xf>
    <xf numFmtId="0" fontId="40" fillId="0" borderId="4" xfId="43" applyFont="1" applyBorder="1" applyAlignment="1">
      <alignment horizontal="left" vertical="center" wrapText="1"/>
    </xf>
    <xf numFmtId="3" fontId="40" fillId="0" borderId="4" xfId="43" applyNumberFormat="1" applyFont="1" applyBorder="1" applyAlignment="1">
      <alignment horizontal="right" vertical="center" wrapText="1"/>
    </xf>
    <xf numFmtId="0" fontId="40" fillId="0" borderId="0" xfId="43" applyFont="1" applyBorder="1" applyAlignment="1"/>
    <xf numFmtId="0" fontId="40" fillId="0" borderId="4" xfId="43" applyFont="1" applyBorder="1" applyAlignment="1">
      <alignment horizontal="center" vertical="center"/>
    </xf>
    <xf numFmtId="0" fontId="41" fillId="0" borderId="0" xfId="43" applyFont="1" applyBorder="1" applyAlignment="1">
      <alignment horizontal="center" vertical="center"/>
    </xf>
    <xf numFmtId="0" fontId="41" fillId="0" borderId="0" xfId="43" applyFont="1" applyBorder="1" applyAlignment="1"/>
    <xf numFmtId="3" fontId="41" fillId="0" borderId="0" xfId="43" applyNumberFormat="1" applyFont="1" applyBorder="1" applyAlignment="1"/>
    <xf numFmtId="0" fontId="11" fillId="0" borderId="0" xfId="43" applyFont="1" applyBorder="1" applyAlignment="1">
      <alignment horizontal="center" vertical="center"/>
    </xf>
    <xf numFmtId="0" fontId="10" fillId="0" borderId="0" xfId="43" applyFont="1" applyBorder="1" applyAlignment="1">
      <alignment horizontal="right"/>
    </xf>
    <xf numFmtId="49" fontId="11" fillId="19" borderId="6" xfId="43" applyNumberFormat="1" applyFont="1" applyFill="1" applyBorder="1" applyAlignment="1">
      <alignment horizontal="center" vertical="center"/>
    </xf>
    <xf numFmtId="0" fontId="11" fillId="19" borderId="4" xfId="43" applyFont="1" applyFill="1" applyBorder="1" applyAlignment="1">
      <alignment horizontal="left" vertical="center" wrapText="1"/>
    </xf>
    <xf numFmtId="3" fontId="11" fillId="19" borderId="4" xfId="43" applyNumberFormat="1" applyFont="1" applyFill="1" applyBorder="1" applyAlignment="1">
      <alignment horizontal="right" vertical="center" wrapText="1"/>
    </xf>
    <xf numFmtId="3" fontId="41" fillId="19" borderId="4" xfId="43" applyNumberFormat="1" applyFont="1" applyFill="1" applyBorder="1" applyAlignment="1">
      <alignment horizontal="right" vertical="center" wrapText="1"/>
    </xf>
    <xf numFmtId="0" fontId="11" fillId="19" borderId="6" xfId="43" applyFont="1" applyFill="1" applyBorder="1" applyAlignment="1">
      <alignment horizontal="center" vertical="center"/>
    </xf>
    <xf numFmtId="0" fontId="11" fillId="20" borderId="6" xfId="43" applyFont="1" applyFill="1" applyBorder="1" applyAlignment="1">
      <alignment horizontal="center" vertical="center"/>
    </xf>
    <xf numFmtId="0" fontId="11" fillId="20" borderId="4" xfId="43" applyFont="1" applyFill="1" applyBorder="1" applyAlignment="1">
      <alignment horizontal="left" vertical="center" wrapText="1"/>
    </xf>
    <xf numFmtId="3" fontId="11" fillId="20" borderId="4" xfId="43" applyNumberFormat="1" applyFont="1" applyFill="1" applyBorder="1" applyAlignment="1">
      <alignment horizontal="right" vertical="center" wrapText="1"/>
    </xf>
    <xf numFmtId="3" fontId="41" fillId="20" borderId="4" xfId="43" applyNumberFormat="1" applyFont="1" applyFill="1" applyBorder="1" applyAlignment="1">
      <alignment horizontal="right" vertical="center" wrapText="1"/>
    </xf>
    <xf numFmtId="0" fontId="41" fillId="19" borderId="6" xfId="43" applyFont="1" applyFill="1" applyBorder="1" applyAlignment="1">
      <alignment horizontal="center" vertical="center"/>
    </xf>
    <xf numFmtId="0" fontId="41" fillId="19" borderId="4" xfId="43" applyFont="1" applyFill="1" applyBorder="1" applyAlignment="1">
      <alignment horizontal="left" vertical="center" wrapText="1"/>
    </xf>
    <xf numFmtId="0" fontId="41" fillId="20" borderId="6" xfId="43" applyFont="1" applyFill="1" applyBorder="1" applyAlignment="1">
      <alignment horizontal="center" vertical="center"/>
    </xf>
    <xf numFmtId="0" fontId="41" fillId="20" borderId="4" xfId="43" applyFont="1" applyFill="1" applyBorder="1" applyAlignment="1">
      <alignment horizontal="left" vertical="center" wrapText="1"/>
    </xf>
    <xf numFmtId="3" fontId="11" fillId="0" borderId="0" xfId="43" applyNumberFormat="1" applyFont="1" applyBorder="1" applyAlignment="1"/>
    <xf numFmtId="0" fontId="10" fillId="0" borderId="0" xfId="0" applyFont="1" applyBorder="1" applyAlignment="1">
      <alignment horizontal="center" vertical="center"/>
    </xf>
    <xf numFmtId="0" fontId="27" fillId="0" borderId="0" xfId="33" applyFont="1" applyAlignment="1"/>
    <xf numFmtId="0" fontId="10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right" vertical="center"/>
    </xf>
    <xf numFmtId="1" fontId="39" fillId="0" borderId="5" xfId="38" applyNumberFormat="1" applyFont="1" applyFill="1" applyBorder="1"/>
    <xf numFmtId="0" fontId="7" fillId="0" borderId="0" xfId="0" applyFont="1" applyBorder="1" applyAlignment="1"/>
    <xf numFmtId="4" fontId="10" fillId="0" borderId="0" xfId="0" applyNumberFormat="1" applyFont="1" applyBorder="1" applyAlignment="1"/>
    <xf numFmtId="0" fontId="13" fillId="0" borderId="0" xfId="27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 vertical="center" wrapText="1"/>
    </xf>
    <xf numFmtId="0" fontId="42" fillId="0" borderId="0" xfId="39" applyNumberFormat="1" applyFont="1" applyFill="1" applyBorder="1" applyAlignment="1" applyProtection="1">
      <alignment horizontal="center" vertical="justify"/>
    </xf>
    <xf numFmtId="0" fontId="42" fillId="0" borderId="0" xfId="39" applyNumberFormat="1" applyFont="1" applyFill="1" applyBorder="1" applyAlignment="1" applyProtection="1">
      <alignment horizontal="left"/>
    </xf>
    <xf numFmtId="0" fontId="42" fillId="0" borderId="0" xfId="39" applyNumberFormat="1" applyFont="1" applyFill="1" applyBorder="1" applyAlignment="1" applyProtection="1">
      <alignment horizontal="right"/>
    </xf>
    <xf numFmtId="0" fontId="2" fillId="0" borderId="0" xfId="33" applyFont="1" applyAlignment="1"/>
    <xf numFmtId="0" fontId="2" fillId="0" borderId="0" xfId="33" applyFont="1" applyAlignment="1">
      <alignment horizontal="center"/>
    </xf>
    <xf numFmtId="0" fontId="25" fillId="0" borderId="0" xfId="39" applyFont="1" applyAlignment="1">
      <alignment horizontal="center"/>
    </xf>
    <xf numFmtId="0" fontId="44" fillId="0" borderId="0" xfId="39" applyNumberFormat="1" applyFont="1" applyFill="1" applyBorder="1" applyAlignment="1" applyProtection="1">
      <alignment horizontal="right"/>
    </xf>
    <xf numFmtId="0" fontId="2" fillId="0" borderId="4" xfId="37" applyFont="1" applyBorder="1" applyAlignment="1">
      <alignment horizontal="center" vertical="center" wrapText="1"/>
    </xf>
    <xf numFmtId="0" fontId="42" fillId="0" borderId="7" xfId="39" applyNumberFormat="1" applyFont="1" applyFill="1" applyBorder="1" applyAlignment="1" applyProtection="1">
      <alignment horizontal="right"/>
    </xf>
    <xf numFmtId="0" fontId="42" fillId="0" borderId="5" xfId="39" applyNumberFormat="1" applyFont="1" applyFill="1" applyBorder="1" applyAlignment="1" applyProtection="1">
      <alignment horizontal="center" vertical="center"/>
    </xf>
    <xf numFmtId="0" fontId="42" fillId="0" borderId="0" xfId="39" applyNumberFormat="1" applyFont="1" applyFill="1" applyBorder="1" applyAlignment="1" applyProtection="1">
      <alignment horizontal="center" vertical="center"/>
    </xf>
    <xf numFmtId="0" fontId="46" fillId="0" borderId="0" xfId="39" applyNumberFormat="1" applyFont="1" applyFill="1" applyBorder="1" applyAlignment="1" applyProtection="1">
      <alignment horizontal="right"/>
    </xf>
    <xf numFmtId="3" fontId="47" fillId="0" borderId="0" xfId="39" applyNumberFormat="1" applyFont="1" applyBorder="1" applyAlignment="1" applyProtection="1">
      <alignment horizontal="right"/>
      <protection locked="0"/>
    </xf>
    <xf numFmtId="0" fontId="50" fillId="0" borderId="0" xfId="39" applyNumberFormat="1" applyFont="1" applyFill="1" applyBorder="1" applyAlignment="1" applyProtection="1">
      <alignment horizontal="right"/>
    </xf>
    <xf numFmtId="0" fontId="47" fillId="0" borderId="0" xfId="39" applyNumberFormat="1" applyFont="1" applyFill="1" applyBorder="1" applyAlignment="1" applyProtection="1">
      <alignment horizontal="right"/>
    </xf>
    <xf numFmtId="0" fontId="51" fillId="0" borderId="0" xfId="39" applyNumberFormat="1" applyFont="1" applyFill="1" applyBorder="1" applyAlignment="1" applyProtection="1">
      <alignment horizontal="right"/>
    </xf>
    <xf numFmtId="49" fontId="52" fillId="21" borderId="4" xfId="43" applyNumberFormat="1" applyFont="1" applyFill="1" applyBorder="1" applyAlignment="1">
      <alignment horizontal="center" vertical="center" wrapText="1"/>
    </xf>
    <xf numFmtId="0" fontId="52" fillId="21" borderId="4" xfId="43" applyFont="1" applyFill="1" applyBorder="1" applyAlignment="1">
      <alignment horizontal="left" vertical="center" wrapText="1"/>
    </xf>
    <xf numFmtId="3" fontId="45" fillId="21" borderId="4" xfId="39" applyNumberFormat="1" applyFont="1" applyFill="1" applyBorder="1" applyAlignment="1">
      <alignment horizontal="right" vertical="center" wrapText="1"/>
    </xf>
    <xf numFmtId="49" fontId="52" fillId="0" borderId="4" xfId="39" applyNumberFormat="1" applyFont="1" applyBorder="1" applyAlignment="1">
      <alignment horizontal="center" vertical="center" wrapText="1"/>
    </xf>
    <xf numFmtId="0" fontId="52" fillId="0" borderId="4" xfId="43" applyFont="1" applyBorder="1" applyAlignment="1">
      <alignment horizontal="left" vertical="center" wrapText="1"/>
    </xf>
    <xf numFmtId="3" fontId="45" fillId="0" borderId="4" xfId="39" applyNumberFormat="1" applyFont="1" applyFill="1" applyBorder="1" applyAlignment="1">
      <alignment horizontal="right" vertical="center" wrapText="1"/>
    </xf>
    <xf numFmtId="4" fontId="47" fillId="0" borderId="4" xfId="39" applyNumberFormat="1" applyFont="1" applyBorder="1" applyAlignment="1">
      <alignment horizontal="center" vertical="center" wrapText="1"/>
    </xf>
    <xf numFmtId="0" fontId="47" fillId="0" borderId="4" xfId="43" applyFont="1" applyFill="1" applyBorder="1" applyAlignment="1">
      <alignment horizontal="left" vertical="center" wrapText="1"/>
    </xf>
    <xf numFmtId="3" fontId="44" fillId="0" borderId="4" xfId="39" applyNumberFormat="1" applyFont="1" applyFill="1" applyBorder="1" applyAlignment="1">
      <alignment horizontal="right" vertical="center" wrapText="1"/>
    </xf>
    <xf numFmtId="3" fontId="44" fillId="0" borderId="4" xfId="39" applyNumberFormat="1" applyFont="1" applyFill="1" applyBorder="1" applyAlignment="1" applyProtection="1">
      <alignment horizontal="right" vertical="center" wrapText="1"/>
      <protection locked="0"/>
    </xf>
    <xf numFmtId="3" fontId="44" fillId="0" borderId="4" xfId="39" applyNumberFormat="1" applyFont="1" applyBorder="1" applyAlignment="1" applyProtection="1">
      <alignment horizontal="right" vertical="center" wrapText="1"/>
      <protection locked="0"/>
    </xf>
    <xf numFmtId="3" fontId="44" fillId="0" borderId="4" xfId="39" applyNumberFormat="1" applyFont="1" applyBorder="1" applyAlignment="1">
      <alignment horizontal="right" vertical="center" wrapText="1"/>
    </xf>
    <xf numFmtId="0" fontId="47" fillId="0" borderId="4" xfId="43" applyFont="1" applyBorder="1" applyAlignment="1">
      <alignment horizontal="left" vertical="center" wrapText="1"/>
    </xf>
    <xf numFmtId="1" fontId="47" fillId="0" borderId="4" xfId="39" applyNumberFormat="1" applyFont="1" applyFill="1" applyBorder="1" applyAlignment="1">
      <alignment horizontal="center" vertical="center" wrapText="1"/>
    </xf>
    <xf numFmtId="49" fontId="47" fillId="0" borderId="4" xfId="39" applyNumberFormat="1" applyFont="1" applyBorder="1" applyAlignment="1">
      <alignment horizontal="center" vertical="center" wrapText="1"/>
    </xf>
    <xf numFmtId="0" fontId="47" fillId="0" borderId="4" xfId="39" applyFont="1" applyBorder="1" applyAlignment="1">
      <alignment horizontal="center" vertical="center" wrapText="1"/>
    </xf>
    <xf numFmtId="49" fontId="52" fillId="21" borderId="4" xfId="39" applyNumberFormat="1" applyFont="1" applyFill="1" applyBorder="1" applyAlignment="1">
      <alignment horizontal="center" vertical="center" wrapText="1"/>
    </xf>
    <xf numFmtId="0" fontId="52" fillId="21" borderId="4" xfId="39" applyFont="1" applyFill="1" applyBorder="1" applyAlignment="1">
      <alignment horizontal="center" vertical="center" wrapText="1"/>
    </xf>
    <xf numFmtId="49" fontId="52" fillId="0" borderId="4" xfId="39" applyNumberFormat="1" applyFont="1" applyFill="1" applyBorder="1" applyAlignment="1">
      <alignment horizontal="center" vertical="center" wrapText="1"/>
    </xf>
    <xf numFmtId="0" fontId="52" fillId="0" borderId="4" xfId="39" applyFont="1" applyFill="1" applyBorder="1" applyAlignment="1">
      <alignment horizontal="center" vertical="center" wrapText="1"/>
    </xf>
    <xf numFmtId="0" fontId="52" fillId="0" borderId="4" xfId="43" applyFont="1" applyFill="1" applyBorder="1" applyAlignment="1">
      <alignment horizontal="left" vertical="center" wrapText="1"/>
    </xf>
    <xf numFmtId="49" fontId="47" fillId="0" borderId="4" xfId="39" applyNumberFormat="1" applyFont="1" applyFill="1" applyBorder="1" applyAlignment="1">
      <alignment horizontal="center" vertical="center" wrapText="1"/>
    </xf>
    <xf numFmtId="0" fontId="47" fillId="0" borderId="4" xfId="43" applyNumberFormat="1" applyFont="1" applyBorder="1" applyAlignment="1">
      <alignment horizontal="left" vertical="center" wrapText="1"/>
    </xf>
    <xf numFmtId="3" fontId="44" fillId="0" borderId="4" xfId="39" applyNumberFormat="1" applyFont="1" applyFill="1" applyBorder="1" applyAlignment="1" applyProtection="1">
      <alignment horizontal="right" vertical="center" wrapText="1"/>
    </xf>
    <xf numFmtId="0" fontId="4" fillId="0" borderId="4" xfId="43" applyFont="1" applyFill="1" applyBorder="1" applyAlignment="1">
      <alignment horizontal="left" vertical="center" wrapText="1"/>
    </xf>
    <xf numFmtId="0" fontId="47" fillId="0" borderId="4" xfId="39" applyFont="1" applyFill="1" applyBorder="1" applyAlignment="1">
      <alignment horizontal="center" vertical="center" wrapText="1"/>
    </xf>
    <xf numFmtId="0" fontId="48" fillId="0" borderId="4" xfId="39" applyFont="1" applyFill="1" applyBorder="1" applyAlignment="1">
      <alignment horizontal="center" vertical="center" wrapText="1"/>
    </xf>
    <xf numFmtId="49" fontId="48" fillId="0" borderId="4" xfId="39" applyNumberFormat="1" applyFont="1" applyBorder="1" applyAlignment="1">
      <alignment horizontal="center" vertical="center" wrapText="1"/>
    </xf>
    <xf numFmtId="0" fontId="48" fillId="0" borderId="4" xfId="43" applyFont="1" applyBorder="1" applyAlignment="1">
      <alignment horizontal="left" vertical="center" wrapText="1"/>
    </xf>
    <xf numFmtId="3" fontId="49" fillId="0" borderId="4" xfId="39" applyNumberFormat="1" applyFont="1" applyFill="1" applyBorder="1" applyAlignment="1">
      <alignment horizontal="right" vertical="center" wrapText="1"/>
    </xf>
    <xf numFmtId="3" fontId="49" fillId="0" borderId="4" xfId="39" applyNumberFormat="1" applyFont="1" applyBorder="1" applyAlignment="1">
      <alignment horizontal="right" vertical="center" wrapText="1"/>
    </xf>
    <xf numFmtId="49" fontId="47" fillId="21" borderId="4" xfId="39" applyNumberFormat="1" applyFont="1" applyFill="1" applyBorder="1" applyAlignment="1">
      <alignment horizontal="center" vertical="center" wrapText="1"/>
    </xf>
    <xf numFmtId="3" fontId="45" fillId="0" borderId="4" xfId="39" applyNumberFormat="1" applyFont="1" applyBorder="1" applyAlignment="1" applyProtection="1">
      <alignment horizontal="right" vertical="center" wrapText="1"/>
      <protection locked="0"/>
    </xf>
    <xf numFmtId="3" fontId="45" fillId="0" borderId="4" xfId="39" applyNumberFormat="1" applyFont="1" applyFill="1" applyBorder="1" applyAlignment="1" applyProtection="1">
      <alignment horizontal="right" vertical="center" wrapText="1"/>
      <protection locked="0"/>
    </xf>
    <xf numFmtId="49" fontId="52" fillId="0" borderId="4" xfId="43" applyNumberFormat="1" applyFont="1" applyFill="1" applyBorder="1" applyAlignment="1">
      <alignment horizontal="center" vertical="center" wrapText="1"/>
    </xf>
    <xf numFmtId="0" fontId="52" fillId="0" borderId="4" xfId="43" applyFont="1" applyFill="1" applyBorder="1" applyAlignment="1">
      <alignment horizontal="center" vertical="center" wrapText="1"/>
    </xf>
    <xf numFmtId="49" fontId="47" fillId="0" borderId="4" xfId="43" applyNumberFormat="1" applyFont="1" applyBorder="1" applyAlignment="1">
      <alignment horizontal="center" vertical="center" wrapText="1"/>
    </xf>
    <xf numFmtId="3" fontId="45" fillId="21" borderId="4" xfId="39" applyNumberFormat="1" applyFont="1" applyFill="1" applyBorder="1" applyAlignment="1" applyProtection="1">
      <alignment horizontal="right" vertical="center" wrapText="1"/>
    </xf>
    <xf numFmtId="3" fontId="45" fillId="0" borderId="4" xfId="39" applyNumberFormat="1" applyFont="1" applyFill="1" applyBorder="1" applyAlignment="1" applyProtection="1">
      <alignment horizontal="right" vertical="center" wrapText="1"/>
    </xf>
    <xf numFmtId="49" fontId="47" fillId="0" borderId="8" xfId="43" applyNumberFormat="1" applyFont="1" applyBorder="1" applyAlignment="1">
      <alignment horizontal="center" vertical="center" wrapText="1"/>
    </xf>
    <xf numFmtId="49" fontId="47" fillId="0" borderId="8" xfId="39" applyNumberFormat="1" applyFont="1" applyBorder="1" applyAlignment="1">
      <alignment horizontal="center" vertical="center" wrapText="1"/>
    </xf>
    <xf numFmtId="0" fontId="47" fillId="0" borderId="8" xfId="43" applyFont="1" applyBorder="1" applyAlignment="1">
      <alignment horizontal="left" vertical="center" wrapText="1"/>
    </xf>
    <xf numFmtId="0" fontId="47" fillId="0" borderId="4" xfId="43" applyFont="1" applyBorder="1" applyAlignment="1">
      <alignment horizontal="center" vertical="center" wrapText="1"/>
    </xf>
    <xf numFmtId="3" fontId="44" fillId="0" borderId="4" xfId="39" applyNumberFormat="1" applyFont="1" applyBorder="1" applyAlignment="1" applyProtection="1">
      <alignment horizontal="right" vertical="center" wrapText="1"/>
    </xf>
    <xf numFmtId="0" fontId="4" fillId="0" borderId="4" xfId="39" applyFont="1" applyFill="1" applyBorder="1" applyAlignment="1">
      <alignment horizontal="center" vertical="center" wrapText="1"/>
    </xf>
    <xf numFmtId="49" fontId="4" fillId="0" borderId="4" xfId="39" applyNumberFormat="1" applyFont="1" applyFill="1" applyBorder="1" applyAlignment="1">
      <alignment horizontal="center" vertical="center" wrapText="1"/>
    </xf>
    <xf numFmtId="1" fontId="4" fillId="0" borderId="4" xfId="39" applyNumberFormat="1" applyFont="1" applyFill="1" applyBorder="1" applyAlignment="1">
      <alignment horizontal="center" vertical="center" wrapText="1"/>
    </xf>
    <xf numFmtId="1" fontId="54" fillId="0" borderId="4" xfId="39" applyNumberFormat="1" applyFont="1" applyFill="1" applyBorder="1" applyAlignment="1">
      <alignment horizontal="left" vertical="center" wrapText="1"/>
    </xf>
    <xf numFmtId="3" fontId="13" fillId="0" borderId="4" xfId="39" applyNumberFormat="1" applyFont="1" applyFill="1" applyBorder="1" applyAlignment="1">
      <alignment horizontal="right" vertical="center" wrapText="1"/>
    </xf>
    <xf numFmtId="3" fontId="42" fillId="0" borderId="0" xfId="39" applyNumberFormat="1" applyFont="1" applyFill="1" applyBorder="1" applyAlignment="1" applyProtection="1">
      <alignment horizontal="right"/>
    </xf>
    <xf numFmtId="3" fontId="13" fillId="0" borderId="0" xfId="39" applyNumberFormat="1" applyFont="1" applyFill="1" applyBorder="1" applyAlignment="1">
      <alignment horizontal="right" vertical="center" wrapText="1"/>
    </xf>
    <xf numFmtId="0" fontId="8" fillId="0" borderId="0" xfId="27" applyNumberFormat="1" applyFont="1" applyFill="1" applyBorder="1" applyAlignment="1" applyProtection="1">
      <alignment horizontal="center" vertical="top"/>
    </xf>
    <xf numFmtId="0" fontId="13" fillId="0" borderId="0" xfId="27" applyNumberFormat="1" applyFont="1" applyFill="1" applyBorder="1" applyAlignment="1" applyProtection="1"/>
    <xf numFmtId="0" fontId="8" fillId="0" borderId="0" xfId="27" applyNumberFormat="1" applyFont="1" applyFill="1" applyBorder="1" applyAlignment="1" applyProtection="1"/>
    <xf numFmtId="3" fontId="8" fillId="0" borderId="0" xfId="27" applyNumberFormat="1" applyFont="1" applyFill="1" applyBorder="1" applyAlignment="1" applyProtection="1"/>
    <xf numFmtId="0" fontId="2" fillId="0" borderId="0" xfId="43" applyFont="1" applyAlignment="1">
      <alignment horizontal="left"/>
    </xf>
    <xf numFmtId="0" fontId="8" fillId="0" borderId="0" xfId="37" applyFont="1" applyBorder="1" applyAlignment="1">
      <alignment horizontal="left" vertical="top"/>
    </xf>
    <xf numFmtId="0" fontId="13" fillId="0" borderId="0" xfId="37" applyFont="1" applyBorder="1" applyAlignment="1">
      <alignment horizontal="left" vertical="top" wrapText="1"/>
    </xf>
    <xf numFmtId="3" fontId="13" fillId="0" borderId="0" xfId="37" applyNumberFormat="1" applyFont="1" applyBorder="1" applyAlignment="1">
      <alignment horizontal="left" vertical="top" wrapText="1"/>
    </xf>
    <xf numFmtId="0" fontId="3" fillId="0" borderId="0" xfId="37" applyFont="1" applyBorder="1" applyAlignment="1">
      <alignment horizontal="left" vertical="top"/>
    </xf>
    <xf numFmtId="3" fontId="13" fillId="0" borderId="0" xfId="37" applyNumberFormat="1" applyFont="1" applyBorder="1" applyAlignment="1">
      <alignment horizontal="left" vertical="top"/>
    </xf>
    <xf numFmtId="3" fontId="44" fillId="0" borderId="0" xfId="39" applyNumberFormat="1" applyFont="1" applyFill="1" applyBorder="1" applyAlignment="1" applyProtection="1">
      <alignment horizontal="right"/>
    </xf>
    <xf numFmtId="3" fontId="38" fillId="0" borderId="0" xfId="39" applyNumberFormat="1" applyFont="1" applyFill="1" applyBorder="1" applyAlignment="1" applyProtection="1">
      <alignment horizontal="right"/>
    </xf>
    <xf numFmtId="0" fontId="42" fillId="22" borderId="0" xfId="39" applyNumberFormat="1" applyFont="1" applyFill="1" applyBorder="1" applyAlignment="1" applyProtection="1">
      <alignment horizontal="center" vertical="justify"/>
    </xf>
    <xf numFmtId="0" fontId="2" fillId="0" borderId="0" xfId="27" applyNumberFormat="1" applyFont="1" applyFill="1" applyBorder="1" applyAlignment="1" applyProtection="1"/>
    <xf numFmtId="49" fontId="2" fillId="0" borderId="0" xfId="27" applyNumberFormat="1" applyFont="1" applyFill="1" applyBorder="1" applyAlignment="1" applyProtection="1">
      <alignment vertical="top" wrapText="1"/>
    </xf>
    <xf numFmtId="0" fontId="8" fillId="0" borderId="0" xfId="35" applyFont="1" applyAlignment="1">
      <alignment horizontal="center"/>
    </xf>
    <xf numFmtId="2" fontId="6" fillId="0" borderId="0" xfId="27" applyNumberFormat="1" applyFont="1" applyAlignment="1">
      <alignment horizontal="center" vertical="center" wrapText="1"/>
    </xf>
    <xf numFmtId="0" fontId="56" fillId="0" borderId="0" xfId="27" applyNumberFormat="1" applyFont="1" applyFill="1" applyBorder="1" applyAlignment="1" applyProtection="1">
      <alignment horizontal="left"/>
    </xf>
    <xf numFmtId="0" fontId="44" fillId="0" borderId="0" xfId="27" applyNumberFormat="1" applyFont="1" applyFill="1" applyBorder="1" applyAlignment="1" applyProtection="1"/>
    <xf numFmtId="2" fontId="8" fillId="0" borderId="0" xfId="27" applyNumberFormat="1" applyFont="1" applyAlignment="1">
      <alignment horizontal="right" vertical="center" wrapText="1"/>
    </xf>
    <xf numFmtId="0" fontId="8" fillId="0" borderId="4" xfId="39" applyFont="1" applyBorder="1" applyAlignment="1">
      <alignment horizontal="center" vertical="center" wrapText="1"/>
    </xf>
    <xf numFmtId="3" fontId="8" fillId="0" borderId="4" xfId="27" applyNumberFormat="1" applyFont="1" applyFill="1" applyBorder="1" applyAlignment="1">
      <alignment horizontal="center" vertical="center" wrapText="1"/>
    </xf>
    <xf numFmtId="0" fontId="45" fillId="0" borderId="0" xfId="27" applyNumberFormat="1" applyFont="1" applyFill="1" applyBorder="1" applyAlignment="1" applyProtection="1">
      <alignment vertical="top" wrapText="1"/>
    </xf>
    <xf numFmtId="1" fontId="45" fillId="21" borderId="4" xfId="32" applyNumberFormat="1" applyFont="1" applyFill="1" applyBorder="1" applyAlignment="1">
      <alignment horizontal="center" vertical="center" wrapText="1"/>
    </xf>
    <xf numFmtId="0" fontId="45" fillId="21" borderId="4" xfId="32" applyFont="1" applyFill="1" applyBorder="1" applyAlignment="1">
      <alignment horizontal="left" vertical="center" wrapText="1"/>
    </xf>
    <xf numFmtId="0" fontId="57" fillId="21" borderId="4" xfId="27" applyFont="1" applyFill="1" applyBorder="1" applyAlignment="1">
      <alignment horizontal="left" vertical="center" wrapText="1"/>
    </xf>
    <xf numFmtId="2" fontId="57" fillId="21" borderId="4" xfId="27" applyNumberFormat="1" applyFont="1" applyFill="1" applyBorder="1" applyAlignment="1">
      <alignment horizontal="center" vertical="center" wrapText="1"/>
    </xf>
    <xf numFmtId="3" fontId="13" fillId="21" borderId="4" xfId="27" applyNumberFormat="1" applyFont="1" applyFill="1" applyBorder="1" applyAlignment="1">
      <alignment horizontal="center" vertical="center" wrapText="1"/>
    </xf>
    <xf numFmtId="3" fontId="49" fillId="21" borderId="0" xfId="27" applyNumberFormat="1" applyFont="1" applyFill="1" applyBorder="1" applyAlignment="1" applyProtection="1">
      <alignment vertical="top" wrapText="1"/>
    </xf>
    <xf numFmtId="0" fontId="49" fillId="21" borderId="0" xfId="27" applyNumberFormat="1" applyFont="1" applyFill="1" applyBorder="1" applyAlignment="1" applyProtection="1">
      <alignment vertical="top" wrapText="1"/>
    </xf>
    <xf numFmtId="1" fontId="45" fillId="0" borderId="4" xfId="39" applyNumberFormat="1" applyFont="1" applyBorder="1" applyAlignment="1">
      <alignment horizontal="center" vertical="center" wrapText="1"/>
    </xf>
    <xf numFmtId="0" fontId="45" fillId="0" borderId="4" xfId="32" applyFont="1" applyBorder="1" applyAlignment="1">
      <alignment horizontal="left" vertical="center" wrapText="1"/>
    </xf>
    <xf numFmtId="3" fontId="13" fillId="16" borderId="4" xfId="27" applyNumberFormat="1" applyFont="1" applyFill="1" applyBorder="1" applyAlignment="1">
      <alignment horizontal="left" vertical="center" wrapText="1"/>
    </xf>
    <xf numFmtId="2" fontId="13" fillId="16" borderId="4" xfId="27" applyNumberFormat="1" applyFont="1" applyFill="1" applyBorder="1" applyAlignment="1">
      <alignment horizontal="center" vertical="center" wrapText="1"/>
    </xf>
    <xf numFmtId="3" fontId="13" fillId="16" borderId="4" xfId="27" applyNumberFormat="1" applyFont="1" applyFill="1" applyBorder="1" applyAlignment="1">
      <alignment horizontal="center" vertical="center" wrapText="1"/>
    </xf>
    <xf numFmtId="0" fontId="44" fillId="0" borderId="0" xfId="27" applyNumberFormat="1" applyFont="1" applyFill="1" applyBorder="1" applyAlignment="1" applyProtection="1">
      <alignment vertical="top" wrapText="1"/>
    </xf>
    <xf numFmtId="1" fontId="44" fillId="0" borderId="4" xfId="39" applyNumberFormat="1" applyFont="1" applyBorder="1" applyAlignment="1">
      <alignment horizontal="center" vertical="center" wrapText="1"/>
    </xf>
    <xf numFmtId="0" fontId="44" fillId="0" borderId="4" xfId="32" applyFont="1" applyBorder="1" applyAlignment="1">
      <alignment horizontal="left" vertical="center" wrapText="1"/>
    </xf>
    <xf numFmtId="0" fontId="8" fillId="0" borderId="4" xfId="27" applyFont="1" applyFill="1" applyBorder="1" applyAlignment="1">
      <alignment horizontal="left" vertical="center" wrapText="1"/>
    </xf>
    <xf numFmtId="2" fontId="8" fillId="0" borderId="4" xfId="27" applyNumberFormat="1" applyFont="1" applyFill="1" applyBorder="1" applyAlignment="1">
      <alignment horizontal="center" vertical="center" wrapText="1"/>
    </xf>
    <xf numFmtId="3" fontId="8" fillId="16" borderId="4" xfId="27" applyNumberFormat="1" applyFont="1" applyFill="1" applyBorder="1" applyAlignment="1">
      <alignment horizontal="center" vertical="center" wrapText="1"/>
    </xf>
    <xf numFmtId="3" fontId="8" fillId="0" borderId="4" xfId="27" applyNumberFormat="1" applyFont="1" applyFill="1" applyBorder="1" applyAlignment="1">
      <alignment horizontal="left" vertical="center" wrapText="1"/>
    </xf>
    <xf numFmtId="0" fontId="44" fillId="0" borderId="4" xfId="32" applyFont="1" applyFill="1" applyBorder="1" applyAlignment="1">
      <alignment horizontal="left" vertical="center" wrapText="1"/>
    </xf>
    <xf numFmtId="1" fontId="45" fillId="21" borderId="4" xfId="39" applyNumberFormat="1" applyFont="1" applyFill="1" applyBorder="1" applyAlignment="1">
      <alignment horizontal="center" vertical="center" wrapText="1"/>
    </xf>
    <xf numFmtId="3" fontId="8" fillId="21" borderId="4" xfId="27" applyNumberFormat="1" applyFont="1" applyFill="1" applyBorder="1" applyAlignment="1">
      <alignment horizontal="left" vertical="center" wrapText="1"/>
    </xf>
    <xf numFmtId="2" fontId="8" fillId="21" borderId="4" xfId="27" applyNumberFormat="1" applyFont="1" applyFill="1" applyBorder="1" applyAlignment="1">
      <alignment horizontal="center" vertical="center" wrapText="1"/>
    </xf>
    <xf numFmtId="0" fontId="44" fillId="21" borderId="0" xfId="27" applyNumberFormat="1" applyFont="1" applyFill="1" applyBorder="1" applyAlignment="1" applyProtection="1">
      <alignment vertical="top" wrapText="1"/>
    </xf>
    <xf numFmtId="1" fontId="45" fillId="0" borderId="4" xfId="39" applyNumberFormat="1" applyFont="1" applyFill="1" applyBorder="1" applyAlignment="1">
      <alignment horizontal="center" vertical="center" wrapText="1"/>
    </xf>
    <xf numFmtId="0" fontId="45" fillId="0" borderId="4" xfId="32" applyFont="1" applyFill="1" applyBorder="1" applyAlignment="1">
      <alignment horizontal="left" vertical="center" wrapText="1"/>
    </xf>
    <xf numFmtId="49" fontId="44" fillId="0" borderId="4" xfId="39" applyNumberFormat="1" applyFont="1" applyBorder="1" applyAlignment="1">
      <alignment horizontal="center" vertical="center" wrapText="1"/>
    </xf>
    <xf numFmtId="3" fontId="8" fillId="0" borderId="4" xfId="27" applyNumberFormat="1" applyFont="1" applyFill="1" applyBorder="1" applyAlignment="1" applyProtection="1">
      <alignment horizontal="center" vertical="center" wrapText="1"/>
    </xf>
    <xf numFmtId="0" fontId="8" fillId="0" borderId="0" xfId="27" applyNumberFormat="1" applyFont="1" applyFill="1" applyBorder="1" applyAlignment="1" applyProtection="1">
      <alignment vertical="top" wrapText="1"/>
    </xf>
    <xf numFmtId="3" fontId="57" fillId="21" borderId="4" xfId="27" applyNumberFormat="1" applyFont="1" applyFill="1" applyBorder="1" applyAlignment="1">
      <alignment horizontal="left" vertical="center" wrapText="1"/>
    </xf>
    <xf numFmtId="3" fontId="57" fillId="0" borderId="4" xfId="27" applyNumberFormat="1" applyFont="1" applyFill="1" applyBorder="1" applyAlignment="1">
      <alignment horizontal="left" vertical="center" wrapText="1"/>
    </xf>
    <xf numFmtId="2" fontId="57" fillId="0" borderId="4" xfId="27" applyNumberFormat="1" applyFont="1" applyFill="1" applyBorder="1" applyAlignment="1">
      <alignment horizontal="center" vertical="center" wrapText="1"/>
    </xf>
    <xf numFmtId="3" fontId="58" fillId="0" borderId="4" xfId="27" applyNumberFormat="1" applyFont="1" applyFill="1" applyBorder="1" applyAlignment="1">
      <alignment horizontal="center" vertical="center" wrapText="1"/>
    </xf>
    <xf numFmtId="0" fontId="49" fillId="0" borderId="0" xfId="27" applyNumberFormat="1" applyFont="1" applyFill="1" applyBorder="1" applyAlignment="1" applyProtection="1">
      <alignment vertical="top" wrapText="1"/>
    </xf>
    <xf numFmtId="49" fontId="8" fillId="0" borderId="4" xfId="39" applyNumberFormat="1" applyFont="1" applyBorder="1" applyAlignment="1">
      <alignment horizontal="center" vertical="center" wrapText="1"/>
    </xf>
    <xf numFmtId="1" fontId="8" fillId="0" borderId="4" xfId="39" applyNumberFormat="1" applyFont="1" applyBorder="1" applyAlignment="1">
      <alignment horizontal="center" vertical="center" wrapText="1"/>
    </xf>
    <xf numFmtId="0" fontId="8" fillId="0" borderId="4" xfId="32" applyFont="1" applyBorder="1" applyAlignment="1">
      <alignment horizontal="left" vertical="center" wrapText="1"/>
    </xf>
    <xf numFmtId="0" fontId="8" fillId="0" borderId="4" xfId="30" applyFont="1" applyFill="1" applyBorder="1" applyAlignment="1">
      <alignment horizontal="left" vertical="center" wrapText="1"/>
    </xf>
    <xf numFmtId="3" fontId="8" fillId="0" borderId="4" xfId="32" applyNumberFormat="1" applyFont="1" applyBorder="1" applyAlignment="1">
      <alignment horizontal="center" vertical="center" wrapText="1"/>
    </xf>
    <xf numFmtId="3" fontId="44" fillId="0" borderId="4" xfId="39" applyNumberFormat="1" applyFont="1" applyFill="1" applyBorder="1" applyAlignment="1">
      <alignment horizontal="center" vertical="center" wrapText="1"/>
    </xf>
    <xf numFmtId="0" fontId="8" fillId="21" borderId="4" xfId="30" applyFont="1" applyFill="1" applyBorder="1" applyAlignment="1">
      <alignment horizontal="left" vertical="center" wrapText="1"/>
    </xf>
    <xf numFmtId="2" fontId="8" fillId="21" borderId="4" xfId="30" applyNumberFormat="1" applyFont="1" applyFill="1" applyBorder="1" applyAlignment="1">
      <alignment horizontal="center" vertical="center" wrapText="1"/>
    </xf>
    <xf numFmtId="3" fontId="13" fillId="21" borderId="4" xfId="30" applyNumberFormat="1" applyFont="1" applyFill="1" applyBorder="1" applyAlignment="1">
      <alignment horizontal="center" vertical="center" wrapText="1"/>
    </xf>
    <xf numFmtId="3" fontId="13" fillId="0" borderId="4" xfId="27" applyNumberFormat="1" applyFont="1" applyFill="1" applyBorder="1" applyAlignment="1">
      <alignment horizontal="center" vertical="center" wrapText="1"/>
    </xf>
    <xf numFmtId="3" fontId="8" fillId="16" borderId="4" xfId="27" applyNumberFormat="1" applyFont="1" applyFill="1" applyBorder="1" applyAlignment="1">
      <alignment horizontal="left" vertical="center" wrapText="1"/>
    </xf>
    <xf numFmtId="0" fontId="8" fillId="0" borderId="4" xfId="27" applyNumberFormat="1" applyFont="1" applyFill="1" applyBorder="1" applyAlignment="1" applyProtection="1">
      <alignment horizontal="left" vertical="center" wrapText="1"/>
    </xf>
    <xf numFmtId="2" fontId="8" fillId="0" borderId="4" xfId="27" applyNumberFormat="1" applyFont="1" applyFill="1" applyBorder="1" applyAlignment="1" applyProtection="1">
      <alignment horizontal="center" vertical="center" wrapText="1"/>
    </xf>
    <xf numFmtId="1" fontId="44" fillId="21" borderId="4" xfId="39" applyNumberFormat="1" applyFont="1" applyFill="1" applyBorder="1" applyAlignment="1">
      <alignment horizontal="center" vertical="center" wrapText="1"/>
    </xf>
    <xf numFmtId="1" fontId="44" fillId="0" borderId="4" xfId="39" applyNumberFormat="1" applyFont="1" applyFill="1" applyBorder="1" applyAlignment="1">
      <alignment horizontal="center" vertical="center" wrapText="1"/>
    </xf>
    <xf numFmtId="3" fontId="57" fillId="0" borderId="4" xfId="27" applyNumberFormat="1" applyFont="1" applyFill="1" applyBorder="1" applyAlignment="1">
      <alignment horizontal="center" vertical="center" wrapText="1"/>
    </xf>
    <xf numFmtId="0" fontId="45" fillId="21" borderId="4" xfId="39" applyNumberFormat="1" applyFont="1" applyFill="1" applyBorder="1" applyAlignment="1">
      <alignment horizontal="center" vertical="center" wrapText="1"/>
    </xf>
    <xf numFmtId="0" fontId="45" fillId="0" borderId="4" xfId="39" applyNumberFormat="1" applyFont="1" applyFill="1" applyBorder="1" applyAlignment="1">
      <alignment horizontal="center" vertical="center" wrapText="1"/>
    </xf>
    <xf numFmtId="3" fontId="13" fillId="0" borderId="4" xfId="27" applyNumberFormat="1" applyFont="1" applyFill="1" applyBorder="1" applyAlignment="1">
      <alignment horizontal="left" vertical="center" wrapText="1"/>
    </xf>
    <xf numFmtId="2" fontId="13" fillId="0" borderId="4" xfId="27" applyNumberFormat="1" applyFont="1" applyFill="1" applyBorder="1" applyAlignment="1">
      <alignment horizontal="center" vertical="center" wrapText="1"/>
    </xf>
    <xf numFmtId="0" fontId="44" fillId="0" borderId="9" xfId="39" applyFont="1" applyBorder="1" applyAlignment="1">
      <alignment horizontal="center" vertical="center" wrapText="1"/>
    </xf>
    <xf numFmtId="2" fontId="8" fillId="0" borderId="4" xfId="29" applyNumberFormat="1" applyFont="1" applyFill="1" applyBorder="1" applyAlignment="1" applyProtection="1">
      <alignment horizontal="center" vertical="center" wrapText="1"/>
    </xf>
    <xf numFmtId="0" fontId="45" fillId="0" borderId="0" xfId="27" applyNumberFormat="1" applyFont="1" applyFill="1" applyBorder="1" applyAlignment="1" applyProtection="1"/>
    <xf numFmtId="0" fontId="44" fillId="0" borderId="4" xfId="39" applyFont="1" applyFill="1" applyBorder="1" applyAlignment="1">
      <alignment horizontal="center" vertical="center" wrapText="1"/>
    </xf>
    <xf numFmtId="49" fontId="44" fillId="0" borderId="4" xfId="39" applyNumberFormat="1" applyFont="1" applyFill="1" applyBorder="1" applyAlignment="1">
      <alignment horizontal="center" vertical="center" wrapText="1"/>
    </xf>
    <xf numFmtId="3" fontId="8" fillId="0" borderId="4" xfId="27" applyNumberFormat="1" applyFont="1" applyBorder="1" applyAlignment="1">
      <alignment horizontal="center" vertical="center" wrapText="1"/>
    </xf>
    <xf numFmtId="3" fontId="8" fillId="0" borderId="4" xfId="27" applyNumberFormat="1" applyFont="1" applyBorder="1" applyAlignment="1">
      <alignment horizontal="left" vertical="center" wrapText="1"/>
    </xf>
    <xf numFmtId="0" fontId="8" fillId="0" borderId="4" xfId="41" applyFont="1" applyFill="1" applyBorder="1" applyAlignment="1">
      <alignment horizontal="center" vertical="center" wrapText="1"/>
    </xf>
    <xf numFmtId="49" fontId="8" fillId="0" borderId="4" xfId="41" applyNumberFormat="1" applyFont="1" applyFill="1" applyBorder="1" applyAlignment="1">
      <alignment horizontal="center" vertical="center" wrapText="1"/>
    </xf>
    <xf numFmtId="0" fontId="8" fillId="0" borderId="4" xfId="42" applyFont="1" applyBorder="1" applyAlignment="1">
      <alignment horizontal="left" vertical="center" wrapText="1"/>
    </xf>
    <xf numFmtId="0" fontId="8" fillId="0" borderId="4" xfId="29" applyNumberFormat="1" applyFont="1" applyFill="1" applyBorder="1" applyAlignment="1" applyProtection="1">
      <alignment horizontal="left" vertical="center" wrapText="1"/>
    </xf>
    <xf numFmtId="3" fontId="8" fillId="16" borderId="4" xfId="29" applyNumberFormat="1" applyFont="1" applyFill="1" applyBorder="1" applyAlignment="1">
      <alignment horizontal="center" vertical="center" wrapText="1"/>
    </xf>
    <xf numFmtId="0" fontId="26" fillId="0" borderId="0" xfId="29" applyNumberFormat="1" applyFont="1" applyFill="1" applyBorder="1" applyAlignment="1" applyProtection="1"/>
    <xf numFmtId="49" fontId="45" fillId="21" borderId="4" xfId="32" applyNumberFormat="1" applyFont="1" applyFill="1" applyBorder="1" applyAlignment="1">
      <alignment horizontal="center" vertical="center" wrapText="1"/>
    </xf>
    <xf numFmtId="0" fontId="60" fillId="21" borderId="4" xfId="36" applyFont="1" applyFill="1" applyBorder="1" applyAlignment="1">
      <alignment horizontal="left" vertical="center" wrapText="1"/>
    </xf>
    <xf numFmtId="2" fontId="60" fillId="21" borderId="4" xfId="36" applyNumberFormat="1" applyFont="1" applyFill="1" applyBorder="1" applyAlignment="1">
      <alignment horizontal="center" vertical="center" wrapText="1"/>
    </xf>
    <xf numFmtId="3" fontId="61" fillId="21" borderId="4" xfId="36" applyNumberFormat="1" applyFont="1" applyFill="1" applyBorder="1" applyAlignment="1">
      <alignment horizontal="center" vertical="center" wrapText="1"/>
    </xf>
    <xf numFmtId="0" fontId="26" fillId="21" borderId="0" xfId="27" applyNumberFormat="1" applyFont="1" applyFill="1" applyBorder="1" applyAlignment="1" applyProtection="1"/>
    <xf numFmtId="49" fontId="45" fillId="0" borderId="4" xfId="32" applyNumberFormat="1" applyFont="1" applyFill="1" applyBorder="1" applyAlignment="1">
      <alignment horizontal="center" vertical="center" wrapText="1"/>
    </xf>
    <xf numFmtId="0" fontId="45" fillId="0" borderId="4" xfId="32" applyFont="1" applyFill="1" applyBorder="1" applyAlignment="1">
      <alignment horizontal="center" vertical="center" wrapText="1"/>
    </xf>
    <xf numFmtId="0" fontId="60" fillId="0" borderId="4" xfId="36" applyFont="1" applyBorder="1" applyAlignment="1">
      <alignment horizontal="left" vertical="center" wrapText="1"/>
    </xf>
    <xf numFmtId="3" fontId="61" fillId="0" borderId="4" xfId="36" applyNumberFormat="1" applyFont="1" applyBorder="1" applyAlignment="1">
      <alignment horizontal="center" vertical="center" wrapText="1"/>
    </xf>
    <xf numFmtId="0" fontId="8" fillId="0" borderId="4" xfId="32" applyFont="1" applyBorder="1" applyAlignment="1">
      <alignment vertical="center" wrapText="1"/>
    </xf>
    <xf numFmtId="1" fontId="45" fillId="0" borderId="4" xfId="32" applyNumberFormat="1" applyFont="1" applyFill="1" applyBorder="1" applyAlignment="1">
      <alignment horizontal="center" vertical="center" wrapText="1"/>
    </xf>
    <xf numFmtId="49" fontId="44" fillId="0" borderId="4" xfId="32" applyNumberFormat="1" applyFont="1" applyBorder="1" applyAlignment="1">
      <alignment horizontal="center" vertical="center" wrapText="1"/>
    </xf>
    <xf numFmtId="0" fontId="8" fillId="0" borderId="0" xfId="27" applyNumberFormat="1" applyFont="1" applyFill="1" applyBorder="1" applyAlignment="1" applyProtection="1">
      <alignment horizontal="left" vertical="center" wrapText="1"/>
    </xf>
    <xf numFmtId="0" fontId="8" fillId="21" borderId="4" xfId="27" applyNumberFormat="1" applyFont="1" applyFill="1" applyBorder="1" applyAlignment="1" applyProtection="1">
      <alignment horizontal="left" vertical="center" wrapText="1"/>
    </xf>
    <xf numFmtId="2" fontId="8" fillId="21" borderId="4" xfId="27" applyNumberFormat="1" applyFont="1" applyFill="1" applyBorder="1" applyAlignment="1" applyProtection="1">
      <alignment horizontal="center" vertical="center" wrapText="1"/>
    </xf>
    <xf numFmtId="3" fontId="13" fillId="21" borderId="4" xfId="27" applyNumberFormat="1" applyFont="1" applyFill="1" applyBorder="1" applyAlignment="1" applyProtection="1">
      <alignment horizontal="center" vertical="center" wrapText="1"/>
    </xf>
    <xf numFmtId="3" fontId="13" fillId="0" borderId="4" xfId="27" applyNumberFormat="1" applyFont="1" applyFill="1" applyBorder="1" applyAlignment="1" applyProtection="1">
      <alignment horizontal="center" vertical="center" wrapText="1"/>
    </xf>
    <xf numFmtId="1" fontId="44" fillId="0" borderId="4" xfId="32" applyNumberFormat="1" applyFont="1" applyBorder="1" applyAlignment="1">
      <alignment horizontal="center" vertical="center" wrapText="1"/>
    </xf>
    <xf numFmtId="0" fontId="8" fillId="0" borderId="4" xfId="27" applyNumberFormat="1" applyFont="1" applyFill="1" applyBorder="1" applyAlignment="1" applyProtection="1">
      <alignment wrapText="1"/>
    </xf>
    <xf numFmtId="0" fontId="45" fillId="21" borderId="4" xfId="40" applyFont="1" applyFill="1" applyBorder="1" applyAlignment="1">
      <alignment horizontal="center" vertical="center" wrapText="1"/>
    </xf>
    <xf numFmtId="0" fontId="45" fillId="21" borderId="4" xfId="0" applyFont="1" applyFill="1" applyBorder="1" applyAlignment="1">
      <alignment horizontal="left" vertical="center" wrapText="1"/>
    </xf>
    <xf numFmtId="0" fontId="8" fillId="21" borderId="4" xfId="28" applyNumberFormat="1" applyFont="1" applyFill="1" applyBorder="1" applyAlignment="1" applyProtection="1">
      <alignment horizontal="left" vertical="center" wrapText="1"/>
    </xf>
    <xf numFmtId="2" fontId="8" fillId="21" borderId="4" xfId="28" applyNumberFormat="1" applyFont="1" applyFill="1" applyBorder="1" applyAlignment="1" applyProtection="1">
      <alignment horizontal="center" vertical="center" wrapText="1"/>
    </xf>
    <xf numFmtId="0" fontId="26" fillId="21" borderId="0" xfId="28" applyNumberFormat="1" applyFont="1" applyFill="1" applyBorder="1" applyAlignment="1" applyProtection="1"/>
    <xf numFmtId="0" fontId="45" fillId="0" borderId="4" xfId="4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8" fillId="0" borderId="4" xfId="28" applyNumberFormat="1" applyFont="1" applyFill="1" applyBorder="1" applyAlignment="1" applyProtection="1">
      <alignment horizontal="left" vertical="center" wrapText="1"/>
    </xf>
    <xf numFmtId="2" fontId="8" fillId="0" borderId="4" xfId="28" applyNumberFormat="1" applyFont="1" applyFill="1" applyBorder="1" applyAlignment="1" applyProtection="1">
      <alignment horizontal="center" vertical="center" wrapText="1"/>
    </xf>
    <xf numFmtId="0" fontId="26" fillId="0" borderId="0" xfId="28" applyNumberFormat="1" applyFont="1" applyFill="1" applyBorder="1" applyAlignment="1" applyProtection="1"/>
    <xf numFmtId="49" fontId="44" fillId="0" borderId="4" xfId="40" applyNumberFormat="1" applyFont="1" applyBorder="1" applyAlignment="1">
      <alignment horizontal="center" vertical="center" wrapText="1"/>
    </xf>
    <xf numFmtId="1" fontId="44" fillId="0" borderId="4" xfId="40" applyNumberFormat="1" applyFont="1" applyBorder="1" applyAlignment="1">
      <alignment horizontal="center" vertical="center" wrapText="1"/>
    </xf>
    <xf numFmtId="0" fontId="44" fillId="0" borderId="4" xfId="0" applyFont="1" applyBorder="1" applyAlignment="1">
      <alignment horizontal="left" vertical="center" wrapText="1"/>
    </xf>
    <xf numFmtId="49" fontId="44" fillId="0" borderId="10" xfId="40" applyNumberFormat="1" applyFont="1" applyBorder="1" applyAlignment="1">
      <alignment horizontal="center" vertical="center" wrapText="1"/>
    </xf>
    <xf numFmtId="1" fontId="44" fillId="0" borderId="10" xfId="4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3" fontId="8" fillId="0" borderId="4" xfId="28" applyNumberFormat="1" applyFont="1" applyFill="1" applyBorder="1" applyAlignment="1">
      <alignment horizontal="left" vertical="center" wrapText="1"/>
    </xf>
    <xf numFmtId="2" fontId="8" fillId="0" borderId="4" xfId="28" applyNumberFormat="1" applyFont="1" applyFill="1" applyBorder="1" applyAlignment="1">
      <alignment horizontal="center" vertical="center" wrapText="1"/>
    </xf>
    <xf numFmtId="0" fontId="44" fillId="0" borderId="4" xfId="39" applyFont="1" applyBorder="1" applyAlignment="1">
      <alignment horizontal="center" vertical="center" wrapText="1"/>
    </xf>
    <xf numFmtId="1" fontId="8" fillId="21" borderId="4" xfId="39" applyNumberFormat="1" applyFont="1" applyFill="1" applyBorder="1" applyAlignment="1">
      <alignment horizontal="center" vertical="center" wrapText="1"/>
    </xf>
    <xf numFmtId="1" fontId="13" fillId="21" borderId="4" xfId="39" applyNumberFormat="1" applyFont="1" applyFill="1" applyBorder="1" applyAlignment="1">
      <alignment horizontal="left" vertical="center" wrapText="1"/>
    </xf>
    <xf numFmtId="0" fontId="29" fillId="0" borderId="0" xfId="39" applyNumberFormat="1" applyFont="1" applyFill="1" applyBorder="1" applyAlignment="1" applyProtection="1">
      <alignment wrapText="1"/>
    </xf>
    <xf numFmtId="0" fontId="29" fillId="0" borderId="0" xfId="39" applyNumberFormat="1" applyFont="1" applyFill="1" applyBorder="1" applyAlignment="1" applyProtection="1">
      <alignment horizontal="right"/>
    </xf>
    <xf numFmtId="0" fontId="38" fillId="0" borderId="0" xfId="39" applyNumberFormat="1" applyFont="1" applyFill="1" applyBorder="1" applyAlignment="1" applyProtection="1">
      <alignment horizontal="left"/>
    </xf>
    <xf numFmtId="3" fontId="2" fillId="0" borderId="0" xfId="27" applyNumberFormat="1" applyFont="1" applyFill="1" applyBorder="1" applyAlignment="1" applyProtection="1"/>
    <xf numFmtId="3" fontId="13" fillId="21" borderId="4" xfId="28" applyNumberFormat="1" applyFont="1" applyFill="1" applyBorder="1" applyAlignment="1" applyProtection="1">
      <alignment horizontal="center" vertical="center" wrapText="1"/>
    </xf>
    <xf numFmtId="3" fontId="13" fillId="0" borderId="4" xfId="28" applyNumberFormat="1" applyFont="1" applyFill="1" applyBorder="1" applyAlignment="1" applyProtection="1">
      <alignment horizontal="center" vertical="center" wrapText="1"/>
    </xf>
    <xf numFmtId="3" fontId="8" fillId="0" borderId="4" xfId="28" applyNumberFormat="1" applyFont="1" applyFill="1" applyBorder="1" applyAlignment="1" applyProtection="1">
      <alignment horizontal="center" vertical="center" wrapText="1"/>
    </xf>
    <xf numFmtId="3" fontId="8" fillId="0" borderId="4" xfId="28" applyNumberFormat="1" applyFont="1" applyFill="1" applyBorder="1" applyAlignment="1">
      <alignment horizontal="center" vertical="center" wrapText="1"/>
    </xf>
    <xf numFmtId="3" fontId="10" fillId="0" borderId="4" xfId="44" applyNumberFormat="1" applyFont="1" applyBorder="1" applyAlignment="1">
      <alignment horizontal="right" vertical="center" wrapText="1"/>
    </xf>
    <xf numFmtId="3" fontId="10" fillId="0" borderId="4" xfId="44" applyNumberFormat="1" applyFont="1" applyFill="1" applyBorder="1" applyAlignment="1">
      <alignment horizontal="right" vertical="center" wrapText="1"/>
    </xf>
    <xf numFmtId="3" fontId="8" fillId="0" borderId="4" xfId="39" applyNumberFormat="1" applyFont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left" vertical="center" wrapText="1"/>
    </xf>
    <xf numFmtId="2" fontId="2" fillId="0" borderId="0" xfId="0" applyNumberFormat="1" applyFont="1" applyFill="1"/>
    <xf numFmtId="0" fontId="44" fillId="0" borderId="0" xfId="39" applyNumberFormat="1" applyFont="1" applyFill="1" applyBorder="1" applyAlignment="1" applyProtection="1">
      <alignment horizontal="left"/>
    </xf>
    <xf numFmtId="3" fontId="44" fillId="0" borderId="4" xfId="39" applyNumberFormat="1" applyFont="1" applyBorder="1" applyAlignment="1">
      <alignment horizontal="center" vertical="center" wrapText="1"/>
    </xf>
    <xf numFmtId="3" fontId="8" fillId="0" borderId="4" xfId="39" applyNumberFormat="1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44" fillId="22" borderId="0" xfId="39" applyNumberFormat="1" applyFont="1" applyFill="1" applyBorder="1" applyAlignment="1" applyProtection="1">
      <alignment horizontal="left"/>
    </xf>
    <xf numFmtId="174" fontId="62" fillId="0" borderId="0" xfId="33" applyNumberFormat="1" applyFont="1" applyFill="1"/>
    <xf numFmtId="0" fontId="63" fillId="0" borderId="0" xfId="0" quotePrefix="1" applyFont="1" applyFill="1" applyAlignment="1">
      <alignment horizontal="center"/>
    </xf>
    <xf numFmtId="215" fontId="3" fillId="0" borderId="4" xfId="0" applyNumberFormat="1" applyFont="1" applyFill="1" applyBorder="1" applyAlignment="1">
      <alignment horizontal="right" vertical="center"/>
    </xf>
    <xf numFmtId="215" fontId="2" fillId="0" borderId="4" xfId="0" applyNumberFormat="1" applyFont="1" applyFill="1" applyBorder="1" applyAlignment="1">
      <alignment horizontal="right" vertical="center"/>
    </xf>
    <xf numFmtId="215" fontId="2" fillId="0" borderId="4" xfId="0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vertical="center" wrapText="1"/>
    </xf>
    <xf numFmtId="0" fontId="44" fillId="0" borderId="4" xfId="32" applyFont="1" applyBorder="1" applyAlignment="1">
      <alignment vertical="center" wrapText="1"/>
    </xf>
    <xf numFmtId="0" fontId="9" fillId="0" borderId="0" xfId="33" applyFont="1" applyFill="1" applyAlignment="1">
      <alignment horizontal="left"/>
    </xf>
    <xf numFmtId="0" fontId="10" fillId="0" borderId="0" xfId="33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1" fillId="0" borderId="0" xfId="33" applyNumberFormat="1" applyFont="1" applyFill="1" applyAlignment="1">
      <alignment horizontal="right"/>
    </xf>
    <xf numFmtId="0" fontId="29" fillId="0" borderId="0" xfId="39" applyNumberFormat="1" applyFont="1" applyFill="1" applyBorder="1" applyAlignment="1" applyProtection="1">
      <alignment horizontal="left"/>
    </xf>
    <xf numFmtId="0" fontId="43" fillId="0" borderId="0" xfId="39" applyNumberFormat="1" applyFont="1" applyFill="1" applyBorder="1" applyAlignment="1" applyProtection="1">
      <alignment horizontal="center" vertical="justify"/>
    </xf>
    <xf numFmtId="0" fontId="29" fillId="0" borderId="0" xfId="39" applyFont="1" applyAlignment="1">
      <alignment horizontal="center"/>
    </xf>
    <xf numFmtId="0" fontId="30" fillId="0" borderId="0" xfId="39" applyFont="1" applyAlignment="1">
      <alignment horizontal="left"/>
    </xf>
    <xf numFmtId="0" fontId="32" fillId="0" borderId="0" xfId="39" applyFont="1" applyAlignment="1">
      <alignment horizontal="left"/>
    </xf>
    <xf numFmtId="0" fontId="2" fillId="0" borderId="10" xfId="37" applyFont="1" applyBorder="1" applyAlignment="1">
      <alignment horizontal="center" vertical="center" wrapText="1"/>
    </xf>
    <xf numFmtId="0" fontId="2" fillId="0" borderId="8" xfId="37" applyFont="1" applyBorder="1" applyAlignment="1">
      <alignment horizontal="center" vertical="center" wrapText="1"/>
    </xf>
    <xf numFmtId="0" fontId="2" fillId="0" borderId="4" xfId="37" applyFont="1" applyBorder="1" applyAlignment="1">
      <alignment horizontal="center" vertical="center" wrapText="1"/>
    </xf>
    <xf numFmtId="0" fontId="4" fillId="0" borderId="4" xfId="39" applyFont="1" applyBorder="1" applyAlignment="1">
      <alignment horizontal="center" vertical="center" wrapText="1"/>
    </xf>
    <xf numFmtId="0" fontId="27" fillId="0" borderId="0" xfId="33" applyFont="1" applyAlignment="1">
      <alignment horizontal="left"/>
    </xf>
    <xf numFmtId="0" fontId="7" fillId="0" borderId="0" xfId="33" applyFont="1" applyAlignment="1">
      <alignment horizontal="center"/>
    </xf>
    <xf numFmtId="0" fontId="13" fillId="0" borderId="0" xfId="27" applyNumberFormat="1" applyFont="1" applyFill="1" applyBorder="1" applyAlignment="1" applyProtection="1">
      <alignment horizontal="left" wrapText="1"/>
    </xf>
    <xf numFmtId="0" fontId="29" fillId="0" borderId="0" xfId="39" applyNumberFormat="1" applyFont="1" applyFill="1" applyBorder="1" applyAlignment="1" applyProtection="1">
      <alignment horizontal="left" wrapText="1"/>
    </xf>
    <xf numFmtId="0" fontId="2" fillId="0" borderId="4" xfId="43" applyFont="1" applyBorder="1" applyAlignment="1">
      <alignment horizontal="center" vertical="center" wrapText="1"/>
    </xf>
    <xf numFmtId="0" fontId="10" fillId="0" borderId="0" xfId="31" applyFont="1" applyAlignment="1">
      <alignment horizontal="left"/>
    </xf>
    <xf numFmtId="0" fontId="2" fillId="16" borderId="4" xfId="27" applyFont="1" applyFill="1" applyBorder="1" applyAlignment="1">
      <alignment horizontal="center" vertical="center" wrapText="1"/>
    </xf>
    <xf numFmtId="0" fontId="2" fillId="0" borderId="4" xfId="39" applyFont="1" applyBorder="1" applyAlignment="1">
      <alignment horizontal="center" vertical="center" wrapText="1"/>
    </xf>
    <xf numFmtId="0" fontId="2" fillId="0" borderId="4" xfId="31" applyFont="1" applyBorder="1" applyAlignment="1">
      <alignment horizontal="center" vertical="center" wrapText="1"/>
    </xf>
    <xf numFmtId="0" fontId="6" fillId="0" borderId="0" xfId="27" applyNumberFormat="1" applyFont="1" applyFill="1" applyBorder="1" applyAlignment="1" applyProtection="1">
      <alignment horizontal="left" wrapText="1"/>
    </xf>
    <xf numFmtId="0" fontId="7" fillId="0" borderId="0" xfId="34" applyFont="1" applyAlignment="1">
      <alignment horizontal="left"/>
    </xf>
    <xf numFmtId="0" fontId="29" fillId="0" borderId="0" xfId="27" applyNumberFormat="1" applyFont="1" applyFill="1" applyBorder="1" applyAlignment="1" applyProtection="1">
      <alignment horizontal="center"/>
    </xf>
    <xf numFmtId="0" fontId="29" fillId="0" borderId="0" xfId="27" applyFont="1" applyAlignment="1">
      <alignment horizontal="center" vertical="center"/>
    </xf>
    <xf numFmtId="0" fontId="11" fillId="0" borderId="0" xfId="43" applyFont="1" applyBorder="1" applyAlignment="1">
      <alignment horizontal="left" wrapText="1"/>
    </xf>
    <xf numFmtId="0" fontId="11" fillId="0" borderId="0" xfId="43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7" fillId="0" borderId="0" xfId="33" applyFont="1" applyAlignment="1">
      <alignment horizontal="center"/>
    </xf>
    <xf numFmtId="0" fontId="11" fillId="17" borderId="6" xfId="43" applyFont="1" applyFill="1" applyBorder="1" applyAlignment="1">
      <alignment horizontal="center" vertical="center"/>
    </xf>
    <xf numFmtId="0" fontId="11" fillId="17" borderId="11" xfId="43" applyFont="1" applyFill="1" applyBorder="1" applyAlignment="1">
      <alignment horizontal="center" vertical="center"/>
    </xf>
    <xf numFmtId="0" fontId="10" fillId="16" borderId="6" xfId="19" applyFont="1" applyFill="1" applyBorder="1" applyAlignment="1">
      <alignment horizontal="center" vertical="center" wrapText="1"/>
    </xf>
    <xf numFmtId="0" fontId="10" fillId="16" borderId="11" xfId="19" applyFont="1" applyFill="1" applyBorder="1" applyAlignment="1">
      <alignment horizontal="center" vertical="center" wrapText="1"/>
    </xf>
    <xf numFmtId="0" fontId="11" fillId="18" borderId="6" xfId="43" applyFont="1" applyFill="1" applyBorder="1" applyAlignment="1">
      <alignment horizontal="center" vertical="center"/>
    </xf>
    <xf numFmtId="0" fontId="11" fillId="18" borderId="11" xfId="43" applyFont="1" applyFill="1" applyBorder="1" applyAlignment="1">
      <alignment horizontal="center" vertical="center"/>
    </xf>
    <xf numFmtId="0" fontId="11" fillId="23" borderId="6" xfId="43" applyFont="1" applyFill="1" applyBorder="1" applyAlignment="1">
      <alignment horizontal="center" vertical="center" wrapText="1"/>
    </xf>
    <xf numFmtId="0" fontId="11" fillId="23" borderId="12" xfId="43" applyFont="1" applyFill="1" applyBorder="1" applyAlignment="1">
      <alignment horizontal="center" vertical="center" wrapText="1"/>
    </xf>
    <xf numFmtId="0" fontId="11" fillId="23" borderId="11" xfId="43" applyFont="1" applyFill="1" applyBorder="1" applyAlignment="1">
      <alignment horizontal="center" vertical="center" wrapText="1"/>
    </xf>
    <xf numFmtId="0" fontId="11" fillId="24" borderId="6" xfId="43" applyFont="1" applyFill="1" applyBorder="1" applyAlignment="1">
      <alignment horizontal="center" vertical="center" wrapText="1"/>
    </xf>
    <xf numFmtId="0" fontId="11" fillId="24" borderId="12" xfId="43" applyFont="1" applyFill="1" applyBorder="1" applyAlignment="1">
      <alignment horizontal="center" vertical="center" wrapText="1"/>
    </xf>
    <xf numFmtId="0" fontId="11" fillId="24" borderId="11" xfId="43" applyFont="1" applyFill="1" applyBorder="1" applyAlignment="1">
      <alignment horizontal="center" vertical="center" wrapText="1"/>
    </xf>
    <xf numFmtId="0" fontId="11" fillId="25" borderId="6" xfId="43" applyFont="1" applyFill="1" applyBorder="1" applyAlignment="1">
      <alignment horizontal="center" vertical="center" wrapText="1"/>
    </xf>
    <xf numFmtId="0" fontId="11" fillId="25" borderId="12" xfId="43" applyFont="1" applyFill="1" applyBorder="1" applyAlignment="1">
      <alignment horizontal="center" vertical="center" wrapText="1"/>
    </xf>
    <xf numFmtId="0" fontId="11" fillId="25" borderId="11" xfId="43" applyFont="1" applyFill="1" applyBorder="1" applyAlignment="1">
      <alignment horizontal="center" vertical="center" wrapText="1"/>
    </xf>
    <xf numFmtId="0" fontId="11" fillId="19" borderId="6" xfId="43" applyFont="1" applyFill="1" applyBorder="1" applyAlignment="1">
      <alignment horizontal="center" vertical="center" wrapText="1"/>
    </xf>
    <xf numFmtId="0" fontId="11" fillId="19" borderId="12" xfId="43" applyFont="1" applyFill="1" applyBorder="1" applyAlignment="1">
      <alignment horizontal="center" vertical="center" wrapText="1"/>
    </xf>
    <xf numFmtId="0" fontId="11" fillId="19" borderId="11" xfId="43" applyFont="1" applyFill="1" applyBorder="1" applyAlignment="1">
      <alignment horizontal="center" vertical="center" wrapText="1"/>
    </xf>
    <xf numFmtId="0" fontId="10" fillId="0" borderId="0" xfId="43" applyFont="1" applyBorder="1" applyAlignment="1">
      <alignment horizontal="center"/>
    </xf>
    <xf numFmtId="0" fontId="11" fillId="0" borderId="6" xfId="43" applyFont="1" applyBorder="1" applyAlignment="1">
      <alignment horizontal="center" vertical="center" wrapText="1"/>
    </xf>
    <xf numFmtId="0" fontId="11" fillId="0" borderId="11" xfId="43" applyFont="1" applyBorder="1" applyAlignment="1">
      <alignment horizontal="center" vertical="center" wrapText="1"/>
    </xf>
    <xf numFmtId="1" fontId="44" fillId="0" borderId="4" xfId="39" applyNumberFormat="1" applyFont="1" applyBorder="1" applyAlignment="1">
      <alignment horizontal="center" vertical="center" wrapText="1"/>
    </xf>
    <xf numFmtId="0" fontId="8" fillId="0" borderId="4" xfId="32" applyFont="1" applyBorder="1" applyAlignment="1">
      <alignment horizontal="center" vertical="center" wrapText="1"/>
    </xf>
    <xf numFmtId="0" fontId="8" fillId="0" borderId="4" xfId="39" applyFont="1" applyBorder="1" applyAlignment="1">
      <alignment horizontal="center" vertical="center" wrapText="1"/>
    </xf>
    <xf numFmtId="0" fontId="6" fillId="0" borderId="0" xfId="27" applyNumberFormat="1" applyFont="1" applyFill="1" applyBorder="1" applyAlignment="1" applyProtection="1">
      <alignment horizontal="center"/>
    </xf>
    <xf numFmtId="0" fontId="38" fillId="0" borderId="0" xfId="27" applyNumberFormat="1" applyFont="1" applyFill="1" applyBorder="1" applyAlignment="1" applyProtection="1">
      <alignment horizontal="center" vertical="top" wrapText="1"/>
    </xf>
    <xf numFmtId="0" fontId="8" fillId="16" borderId="4" xfId="27" applyFont="1" applyFill="1" applyBorder="1" applyAlignment="1">
      <alignment horizontal="center" vertical="center" wrapText="1"/>
    </xf>
    <xf numFmtId="0" fontId="44" fillId="0" borderId="4" xfId="32" applyFont="1" applyBorder="1" applyAlignment="1">
      <alignment horizontal="left" vertical="center" wrapText="1"/>
    </xf>
    <xf numFmtId="2" fontId="6" fillId="0" borderId="0" xfId="27" applyNumberFormat="1" applyFont="1" applyAlignment="1">
      <alignment horizontal="center" vertic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Доходи" xfId="19"/>
    <cellStyle name="Normalny 2 2" xfId="20"/>
    <cellStyle name="Заголовок 1" xfId="21" builtinId="16" customBuiltin="1"/>
    <cellStyle name="Заголовок 2" xfId="22" builtinId="17" customBuiltin="1"/>
    <cellStyle name="Заголовок 3" xfId="23" builtinId="18" customBuiltin="1"/>
    <cellStyle name="Заголовок 4" xfId="24" builtinId="19" customBuiltin="1"/>
    <cellStyle name="Звичайний" xfId="0" builtinId="0"/>
    <cellStyle name="Звичайний 2 2" xfId="25"/>
    <cellStyle name="Обычный 2" xfId="26"/>
    <cellStyle name="Обычный_Dod4" xfId="27"/>
    <cellStyle name="Обычный_Dod4_rish_2021_дод_6_26.05.21" xfId="28"/>
    <cellStyle name="Обычный_Dod4_rozp_2021_дод_5_16.04" xfId="29"/>
    <cellStyle name="Обычный_dodatoc_81" xfId="30"/>
    <cellStyle name="Обычный_rish_2022" xfId="31"/>
    <cellStyle name="Обычный_rish_2022_дод_7_25.02.22" xfId="32"/>
    <cellStyle name="Обычный_rish2002" xfId="33"/>
    <cellStyle name="Обычный_rish2002_rish_2022" xfId="34"/>
    <cellStyle name="Обычный_rish2002_rish_2022_дод_7_25.02.22" xfId="35"/>
    <cellStyle name="Обычный_rish2005_3_2t" xfId="36"/>
    <cellStyle name="Обычный_rish2005_3_2t 2_rish2013_подання_tt" xfId="37"/>
    <cellStyle name="Обычный_rish2005_3_2t 2_rish2013_подання_tt 2" xfId="38"/>
    <cellStyle name="Обычный_rish2006_dod2-3" xfId="39"/>
    <cellStyle name="Обычный_rish2006_dod2-3_rish_2021_дод_6_26.05.21" xfId="40"/>
    <cellStyle name="Обычный_rish2006_dod2-3_rozp_2021_дод_5_16.04" xfId="41"/>
    <cellStyle name="Обычный_rozp_2021_дод_5_16.04" xfId="42"/>
    <cellStyle name="Обычный_rozpor_2021" xfId="43"/>
    <cellStyle name="Стиль 1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Zeros="0" view="pageBreakPreview" topLeftCell="A78" zoomScale="60" zoomScaleNormal="100" workbookViewId="0">
      <selection activeCell="D81" sqref="D81"/>
    </sheetView>
  </sheetViews>
  <sheetFormatPr defaultColWidth="8.7109375" defaultRowHeight="12.75" x14ac:dyDescent="0.2"/>
  <cols>
    <col min="1" max="1" width="11.28515625" style="7" customWidth="1"/>
    <col min="2" max="2" width="40.85546875" style="7" customWidth="1"/>
    <col min="3" max="6" width="15.7109375" style="7" customWidth="1"/>
    <col min="7" max="7" width="13.28515625" style="7" customWidth="1"/>
    <col min="8" max="16384" width="8.7109375" style="7"/>
  </cols>
  <sheetData>
    <row r="1" spans="1:6" s="12" customFormat="1" ht="19.899999999999999" customHeight="1" x14ac:dyDescent="0.3">
      <c r="A1" s="11"/>
      <c r="C1" s="13"/>
      <c r="D1" s="342" t="s">
        <v>204</v>
      </c>
      <c r="E1" s="342"/>
      <c r="F1" s="342"/>
    </row>
    <row r="2" spans="1:6" s="12" customFormat="1" ht="27.4" customHeight="1" x14ac:dyDescent="0.3">
      <c r="A2" s="11"/>
      <c r="C2" s="13"/>
      <c r="D2" s="342" t="s">
        <v>346</v>
      </c>
      <c r="E2" s="342"/>
      <c r="F2" s="342"/>
    </row>
    <row r="3" spans="1:6" s="12" customFormat="1" ht="21" customHeight="1" x14ac:dyDescent="0.3">
      <c r="A3" s="11"/>
      <c r="C3" s="13"/>
      <c r="D3" s="342" t="s">
        <v>321</v>
      </c>
      <c r="E3" s="342"/>
      <c r="F3" s="342"/>
    </row>
    <row r="4" spans="1:6" s="12" customFormat="1" ht="27.4" customHeight="1" x14ac:dyDescent="0.3">
      <c r="A4" s="11"/>
      <c r="C4" s="14"/>
      <c r="D4" s="343" t="s">
        <v>322</v>
      </c>
      <c r="E4" s="343"/>
      <c r="F4" s="343"/>
    </row>
    <row r="5" spans="1:6" s="12" customFormat="1" ht="33" customHeight="1" x14ac:dyDescent="0.3">
      <c r="A5" s="11"/>
      <c r="C5" s="15"/>
      <c r="D5" s="15"/>
      <c r="E5" s="15"/>
      <c r="F5" s="15"/>
    </row>
    <row r="6" spans="1:6" ht="25.5" customHeight="1" x14ac:dyDescent="0.3">
      <c r="A6" s="345" t="s">
        <v>740</v>
      </c>
      <c r="B6" s="346"/>
      <c r="C6" s="346"/>
      <c r="D6" s="346"/>
      <c r="E6" s="346"/>
      <c r="F6" s="346"/>
    </row>
    <row r="7" spans="1:6" ht="25.5" customHeight="1" x14ac:dyDescent="0.3">
      <c r="A7" s="16"/>
      <c r="B7" s="17"/>
      <c r="C7" s="17"/>
      <c r="D7" s="17"/>
      <c r="E7" s="17"/>
      <c r="F7" s="17"/>
    </row>
    <row r="8" spans="1:6" x14ac:dyDescent="0.2">
      <c r="A8" s="336" t="s">
        <v>205</v>
      </c>
    </row>
    <row r="9" spans="1:6" x14ac:dyDescent="0.2">
      <c r="A9" s="7" t="s">
        <v>206</v>
      </c>
      <c r="F9" s="18" t="s">
        <v>207</v>
      </c>
    </row>
    <row r="10" spans="1:6" x14ac:dyDescent="0.2">
      <c r="A10" s="347" t="s">
        <v>208</v>
      </c>
      <c r="B10" s="347" t="s">
        <v>209</v>
      </c>
      <c r="C10" s="347" t="s">
        <v>210</v>
      </c>
      <c r="D10" s="347" t="s">
        <v>211</v>
      </c>
      <c r="E10" s="347" t="s">
        <v>212</v>
      </c>
      <c r="F10" s="347"/>
    </row>
    <row r="11" spans="1:6" x14ac:dyDescent="0.2">
      <c r="A11" s="347"/>
      <c r="B11" s="347"/>
      <c r="C11" s="347"/>
      <c r="D11" s="347"/>
      <c r="E11" s="347" t="s">
        <v>213</v>
      </c>
      <c r="F11" s="348" t="s">
        <v>214</v>
      </c>
    </row>
    <row r="12" spans="1:6" x14ac:dyDescent="0.2">
      <c r="A12" s="347"/>
      <c r="B12" s="347"/>
      <c r="C12" s="347"/>
      <c r="D12" s="347"/>
      <c r="E12" s="347"/>
      <c r="F12" s="347"/>
    </row>
    <row r="13" spans="1:6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x14ac:dyDescent="0.2">
      <c r="A14" s="9" t="s">
        <v>215</v>
      </c>
      <c r="B14" s="9" t="s">
        <v>216</v>
      </c>
      <c r="C14" s="337">
        <f>C15+C28+C35</f>
        <v>1062113000</v>
      </c>
      <c r="D14" s="337">
        <f>D15+D28+D35</f>
        <v>1057910000</v>
      </c>
      <c r="E14" s="337">
        <f>E15+E28+E35</f>
        <v>4203000</v>
      </c>
      <c r="F14" s="337">
        <f>F15+F28+F35</f>
        <v>0</v>
      </c>
    </row>
    <row r="15" spans="1:6" ht="25.5" x14ac:dyDescent="0.2">
      <c r="A15" s="9" t="s">
        <v>217</v>
      </c>
      <c r="B15" s="9" t="s">
        <v>218</v>
      </c>
      <c r="C15" s="337">
        <f>C16+C22</f>
        <v>1049040000</v>
      </c>
      <c r="D15" s="337">
        <f>D16+D22</f>
        <v>1049040000</v>
      </c>
      <c r="E15" s="337">
        <f>E16+E22</f>
        <v>0</v>
      </c>
      <c r="F15" s="337">
        <f>F16+F22</f>
        <v>0</v>
      </c>
    </row>
    <row r="16" spans="1:6" x14ac:dyDescent="0.2">
      <c r="A16" s="9" t="s">
        <v>219</v>
      </c>
      <c r="B16" s="9" t="s">
        <v>220</v>
      </c>
      <c r="C16" s="337">
        <f>SUM(C17:C21)</f>
        <v>935040000</v>
      </c>
      <c r="D16" s="337">
        <f>SUM(D17:D21)</f>
        <v>935040000</v>
      </c>
      <c r="E16" s="337">
        <f>SUM(E17:E21)</f>
        <v>0</v>
      </c>
      <c r="F16" s="337">
        <f>SUM(F17:F21)</f>
        <v>0</v>
      </c>
    </row>
    <row r="17" spans="1:7" ht="38.25" x14ac:dyDescent="0.2">
      <c r="A17" s="19" t="s">
        <v>221</v>
      </c>
      <c r="B17" s="19" t="s">
        <v>222</v>
      </c>
      <c r="C17" s="338">
        <f>D17+E17</f>
        <v>781300000</v>
      </c>
      <c r="D17" s="338">
        <v>781300000</v>
      </c>
      <c r="E17" s="338"/>
      <c r="F17" s="338"/>
    </row>
    <row r="18" spans="1:7" ht="38.25" x14ac:dyDescent="0.2">
      <c r="A18" s="19" t="s">
        <v>224</v>
      </c>
      <c r="B18" s="19" t="s">
        <v>225</v>
      </c>
      <c r="C18" s="338">
        <f>D18+E18</f>
        <v>130000000</v>
      </c>
      <c r="D18" s="338">
        <v>130000000</v>
      </c>
      <c r="E18" s="338"/>
      <c r="F18" s="338"/>
    </row>
    <row r="19" spans="1:7" ht="38.25" x14ac:dyDescent="0.2">
      <c r="A19" s="19" t="s">
        <v>226</v>
      </c>
      <c r="B19" s="19" t="s">
        <v>227</v>
      </c>
      <c r="C19" s="338">
        <f>D19+E19</f>
        <v>14870000</v>
      </c>
      <c r="D19" s="338">
        <v>14870000</v>
      </c>
      <c r="E19" s="338"/>
      <c r="F19" s="338"/>
    </row>
    <row r="20" spans="1:7" ht="25.5" x14ac:dyDescent="0.2">
      <c r="A20" s="119">
        <v>11011200</v>
      </c>
      <c r="B20" s="19" t="s">
        <v>745</v>
      </c>
      <c r="C20" s="338">
        <f>D20+E20</f>
        <v>200000</v>
      </c>
      <c r="D20" s="338">
        <v>200000</v>
      </c>
      <c r="E20" s="338"/>
      <c r="F20" s="338"/>
    </row>
    <row r="21" spans="1:7" ht="38.25" x14ac:dyDescent="0.2">
      <c r="A21" s="119">
        <v>11011300</v>
      </c>
      <c r="B21" s="19" t="s">
        <v>746</v>
      </c>
      <c r="C21" s="338">
        <f>D21+E21</f>
        <v>8670000</v>
      </c>
      <c r="D21" s="338">
        <v>8670000</v>
      </c>
      <c r="E21" s="338"/>
      <c r="F21" s="338"/>
    </row>
    <row r="22" spans="1:7" x14ac:dyDescent="0.2">
      <c r="A22" s="9" t="s">
        <v>228</v>
      </c>
      <c r="B22" s="9" t="s">
        <v>229</v>
      </c>
      <c r="C22" s="337">
        <f>SUM(C23:C27)</f>
        <v>114000000</v>
      </c>
      <c r="D22" s="337">
        <f>SUM(D23:D27)</f>
        <v>114000000</v>
      </c>
      <c r="E22" s="337">
        <f>SUM(E23:E27)</f>
        <v>0</v>
      </c>
      <c r="F22" s="337">
        <f>SUM(F23:F27)</f>
        <v>0</v>
      </c>
    </row>
    <row r="23" spans="1:7" ht="25.5" x14ac:dyDescent="0.2">
      <c r="A23" s="19" t="s">
        <v>230</v>
      </c>
      <c r="B23" s="19" t="s">
        <v>231</v>
      </c>
      <c r="C23" s="338">
        <f>D23+E23</f>
        <v>600000</v>
      </c>
      <c r="D23" s="338">
        <v>600000</v>
      </c>
      <c r="E23" s="338"/>
      <c r="F23" s="338"/>
    </row>
    <row r="24" spans="1:7" ht="25.5" x14ac:dyDescent="0.2">
      <c r="A24" s="19" t="s">
        <v>232</v>
      </c>
      <c r="B24" s="19" t="s">
        <v>233</v>
      </c>
      <c r="C24" s="338">
        <f>D24+E24</f>
        <v>9380000</v>
      </c>
      <c r="D24" s="338">
        <v>9380000</v>
      </c>
      <c r="E24" s="338"/>
      <c r="F24" s="338"/>
    </row>
    <row r="25" spans="1:7" ht="25.5" x14ac:dyDescent="0.2">
      <c r="A25" s="19" t="s">
        <v>234</v>
      </c>
      <c r="B25" s="19" t="s">
        <v>235</v>
      </c>
      <c r="C25" s="338">
        <f>D25+E25</f>
        <v>15000000</v>
      </c>
      <c r="D25" s="338">
        <v>15000000</v>
      </c>
      <c r="E25" s="338"/>
      <c r="F25" s="338"/>
    </row>
    <row r="26" spans="1:7" ht="30.6" customHeight="1" x14ac:dyDescent="0.2">
      <c r="A26" s="19" t="s">
        <v>236</v>
      </c>
      <c r="B26" s="19" t="s">
        <v>237</v>
      </c>
      <c r="C26" s="338">
        <f>D26+E26</f>
        <v>89000000</v>
      </c>
      <c r="D26" s="338">
        <v>89000000</v>
      </c>
      <c r="E26" s="338"/>
      <c r="F26" s="338"/>
    </row>
    <row r="27" spans="1:7" ht="29.45" customHeight="1" x14ac:dyDescent="0.2">
      <c r="A27" s="119">
        <v>11023000</v>
      </c>
      <c r="B27" s="19" t="s">
        <v>747</v>
      </c>
      <c r="C27" s="338">
        <f>D27+E27</f>
        <v>20000</v>
      </c>
      <c r="D27" s="338">
        <v>20000</v>
      </c>
      <c r="E27" s="338"/>
      <c r="F27" s="338"/>
    </row>
    <row r="28" spans="1:7" ht="25.5" x14ac:dyDescent="0.2">
      <c r="A28" s="9" t="s">
        <v>238</v>
      </c>
      <c r="B28" s="9" t="s">
        <v>239</v>
      </c>
      <c r="C28" s="337">
        <f>C29+C33</f>
        <v>8870000</v>
      </c>
      <c r="D28" s="337">
        <f>D29+D33</f>
        <v>8870000</v>
      </c>
      <c r="E28" s="337">
        <f>E29+E33</f>
        <v>0</v>
      </c>
      <c r="F28" s="337">
        <f>F29+F33</f>
        <v>0</v>
      </c>
    </row>
    <row r="29" spans="1:7" ht="25.5" x14ac:dyDescent="0.2">
      <c r="A29" s="9" t="s">
        <v>240</v>
      </c>
      <c r="B29" s="9" t="s">
        <v>241</v>
      </c>
      <c r="C29" s="337">
        <f>SUM(C30:C32)</f>
        <v>4830000</v>
      </c>
      <c r="D29" s="337">
        <f>SUM(D30:D32)</f>
        <v>4830000</v>
      </c>
      <c r="E29" s="337">
        <f>SUM(E30:E32)</f>
        <v>0</v>
      </c>
      <c r="F29" s="337">
        <f>SUM(F30:F32)</f>
        <v>0</v>
      </c>
      <c r="G29" s="6"/>
    </row>
    <row r="30" spans="1:7" ht="42.6" customHeight="1" x14ac:dyDescent="0.2">
      <c r="A30" s="19" t="s">
        <v>242</v>
      </c>
      <c r="B30" s="19" t="s">
        <v>243</v>
      </c>
      <c r="C30" s="338">
        <f>D30+E30</f>
        <v>3380000</v>
      </c>
      <c r="D30" s="338">
        <v>3380000</v>
      </c>
      <c r="E30" s="338"/>
      <c r="F30" s="338"/>
    </row>
    <row r="31" spans="1:7" ht="45" customHeight="1" x14ac:dyDescent="0.2">
      <c r="A31" s="19" t="s">
        <v>244</v>
      </c>
      <c r="B31" s="19" t="s">
        <v>245</v>
      </c>
      <c r="C31" s="338">
        <f>D31+E31</f>
        <v>770000</v>
      </c>
      <c r="D31" s="338">
        <v>770000</v>
      </c>
      <c r="E31" s="338"/>
      <c r="F31" s="338"/>
    </row>
    <row r="32" spans="1:7" ht="45" customHeight="1" x14ac:dyDescent="0.2">
      <c r="A32" s="19" t="s">
        <v>246</v>
      </c>
      <c r="B32" s="19" t="s">
        <v>247</v>
      </c>
      <c r="C32" s="338">
        <f>D32+E32</f>
        <v>680000</v>
      </c>
      <c r="D32" s="338">
        <v>680000</v>
      </c>
      <c r="E32" s="338"/>
      <c r="F32" s="338"/>
    </row>
    <row r="33" spans="1:6" ht="25.5" x14ac:dyDescent="0.2">
      <c r="A33" s="9" t="s">
        <v>248</v>
      </c>
      <c r="B33" s="9" t="s">
        <v>249</v>
      </c>
      <c r="C33" s="337">
        <f>SUM(C34)</f>
        <v>4040000</v>
      </c>
      <c r="D33" s="337">
        <f>SUM(D34)</f>
        <v>4040000</v>
      </c>
      <c r="E33" s="337"/>
      <c r="F33" s="337"/>
    </row>
    <row r="34" spans="1:6" ht="38.25" x14ac:dyDescent="0.2">
      <c r="A34" s="19" t="s">
        <v>250</v>
      </c>
      <c r="B34" s="19" t="s">
        <v>251</v>
      </c>
      <c r="C34" s="338">
        <f>D34+E34</f>
        <v>4040000</v>
      </c>
      <c r="D34" s="338">
        <v>4040000</v>
      </c>
      <c r="E34" s="338"/>
      <c r="F34" s="338"/>
    </row>
    <row r="35" spans="1:6" x14ac:dyDescent="0.2">
      <c r="A35" s="9" t="s">
        <v>252</v>
      </c>
      <c r="B35" s="9" t="s">
        <v>253</v>
      </c>
      <c r="C35" s="337">
        <f>C36</f>
        <v>4203000</v>
      </c>
      <c r="D35" s="337">
        <f>D36</f>
        <v>0</v>
      </c>
      <c r="E35" s="337">
        <f>E36</f>
        <v>4203000</v>
      </c>
      <c r="F35" s="337">
        <f>F36</f>
        <v>0</v>
      </c>
    </row>
    <row r="36" spans="1:6" x14ac:dyDescent="0.2">
      <c r="A36" s="9" t="s">
        <v>254</v>
      </c>
      <c r="B36" s="9" t="s">
        <v>255</v>
      </c>
      <c r="C36" s="337">
        <f>SUM(C37:C39)</f>
        <v>4203000</v>
      </c>
      <c r="D36" s="337">
        <f>SUM(D37:D39)</f>
        <v>0</v>
      </c>
      <c r="E36" s="337">
        <f>SUM(E37:E39)</f>
        <v>4203000</v>
      </c>
      <c r="F36" s="337">
        <f>SUM(F37:F39)</f>
        <v>0</v>
      </c>
    </row>
    <row r="37" spans="1:6" ht="70.900000000000006" customHeight="1" x14ac:dyDescent="0.2">
      <c r="A37" s="19" t="s">
        <v>256</v>
      </c>
      <c r="B37" s="19" t="s">
        <v>257</v>
      </c>
      <c r="C37" s="338">
        <f>D37+E37</f>
        <v>2100000</v>
      </c>
      <c r="D37" s="338"/>
      <c r="E37" s="338">
        <v>2100000</v>
      </c>
      <c r="F37" s="338"/>
    </row>
    <row r="38" spans="1:6" ht="25.5" x14ac:dyDescent="0.2">
      <c r="A38" s="19" t="s">
        <v>258</v>
      </c>
      <c r="B38" s="19" t="s">
        <v>259</v>
      </c>
      <c r="C38" s="338">
        <f>D38+E38</f>
        <v>675000</v>
      </c>
      <c r="D38" s="338"/>
      <c r="E38" s="338">
        <v>675000</v>
      </c>
      <c r="F38" s="338"/>
    </row>
    <row r="39" spans="1:6" ht="57" customHeight="1" x14ac:dyDescent="0.2">
      <c r="A39" s="19" t="s">
        <v>260</v>
      </c>
      <c r="B39" s="19" t="s">
        <v>261</v>
      </c>
      <c r="C39" s="338">
        <f>D39+E39</f>
        <v>1428000</v>
      </c>
      <c r="D39" s="338"/>
      <c r="E39" s="338">
        <v>1428000</v>
      </c>
      <c r="F39" s="338"/>
    </row>
    <row r="40" spans="1:6" x14ac:dyDescent="0.2">
      <c r="A40" s="9" t="s">
        <v>262</v>
      </c>
      <c r="B40" s="9" t="s">
        <v>263</v>
      </c>
      <c r="C40" s="337">
        <f>C41+C47+C60+C64</f>
        <v>152320000</v>
      </c>
      <c r="D40" s="337">
        <f>D41+D47+D60+D64</f>
        <v>28118000</v>
      </c>
      <c r="E40" s="337">
        <f>E41+E47+E60+E64</f>
        <v>124202000</v>
      </c>
      <c r="F40" s="337">
        <f>F41+F47+F60+F64</f>
        <v>0</v>
      </c>
    </row>
    <row r="41" spans="1:6" ht="25.5" x14ac:dyDescent="0.2">
      <c r="A41" s="9" t="s">
        <v>264</v>
      </c>
      <c r="B41" s="9" t="s">
        <v>265</v>
      </c>
      <c r="C41" s="337">
        <f>C42+C44+C46</f>
        <v>788000</v>
      </c>
      <c r="D41" s="337">
        <f>D42+D44+D46</f>
        <v>700000</v>
      </c>
      <c r="E41" s="337">
        <f>E42+E44+E46</f>
        <v>88000</v>
      </c>
      <c r="F41" s="337">
        <f>F42+F44+F46</f>
        <v>0</v>
      </c>
    </row>
    <row r="42" spans="1:6" ht="89.25" x14ac:dyDescent="0.2">
      <c r="A42" s="9" t="s">
        <v>266</v>
      </c>
      <c r="B42" s="9" t="s">
        <v>97</v>
      </c>
      <c r="C42" s="337">
        <f>SUM(C43:C43)</f>
        <v>400000</v>
      </c>
      <c r="D42" s="337">
        <f>SUM(D43:D43)</f>
        <v>400000</v>
      </c>
      <c r="E42" s="337"/>
      <c r="F42" s="337"/>
    </row>
    <row r="43" spans="1:6" ht="51" x14ac:dyDescent="0.2">
      <c r="A43" s="19" t="s">
        <v>267</v>
      </c>
      <c r="B43" s="19" t="s">
        <v>268</v>
      </c>
      <c r="C43" s="338">
        <f>D43+E43</f>
        <v>400000</v>
      </c>
      <c r="D43" s="338">
        <v>400000</v>
      </c>
      <c r="E43" s="338"/>
      <c r="F43" s="338"/>
    </row>
    <row r="44" spans="1:6" x14ac:dyDescent="0.2">
      <c r="A44" s="9" t="s">
        <v>269</v>
      </c>
      <c r="B44" s="9" t="s">
        <v>270</v>
      </c>
      <c r="C44" s="337">
        <f>C45</f>
        <v>300000</v>
      </c>
      <c r="D44" s="337">
        <f>D45</f>
        <v>300000</v>
      </c>
      <c r="E44" s="337">
        <f>E45</f>
        <v>0</v>
      </c>
      <c r="F44" s="337">
        <f>F45</f>
        <v>0</v>
      </c>
    </row>
    <row r="45" spans="1:6" x14ac:dyDescent="0.2">
      <c r="A45" s="19" t="s">
        <v>271</v>
      </c>
      <c r="B45" s="19" t="s">
        <v>272</v>
      </c>
      <c r="C45" s="338">
        <f>D45+E45</f>
        <v>300000</v>
      </c>
      <c r="D45" s="338">
        <v>300000</v>
      </c>
      <c r="E45" s="338"/>
      <c r="F45" s="338"/>
    </row>
    <row r="46" spans="1:6" ht="38.25" x14ac:dyDescent="0.2">
      <c r="A46" s="19" t="s">
        <v>273</v>
      </c>
      <c r="B46" s="19" t="s">
        <v>274</v>
      </c>
      <c r="C46" s="338">
        <f>D46+E46</f>
        <v>88000</v>
      </c>
      <c r="D46" s="338"/>
      <c r="E46" s="338">
        <v>88000</v>
      </c>
      <c r="F46" s="338"/>
    </row>
    <row r="47" spans="1:6" ht="25.5" x14ac:dyDescent="0.2">
      <c r="A47" s="9" t="s">
        <v>275</v>
      </c>
      <c r="B47" s="9" t="s">
        <v>276</v>
      </c>
      <c r="C47" s="337">
        <f>C48+C57+C59</f>
        <v>26918000</v>
      </c>
      <c r="D47" s="337">
        <f>D48+D57+D59</f>
        <v>26918000</v>
      </c>
      <c r="E47" s="337">
        <f>E48+E57+E59</f>
        <v>0</v>
      </c>
      <c r="F47" s="337">
        <f>F48+F57+F59</f>
        <v>0</v>
      </c>
    </row>
    <row r="48" spans="1:6" x14ac:dyDescent="0.2">
      <c r="A48" s="9" t="s">
        <v>277</v>
      </c>
      <c r="B48" s="9" t="s">
        <v>278</v>
      </c>
      <c r="C48" s="337">
        <f>SUM(C49:C56)</f>
        <v>26584000</v>
      </c>
      <c r="D48" s="337">
        <f>SUM(D49:D56)</f>
        <v>26584000</v>
      </c>
      <c r="E48" s="337">
        <f>SUM(E49:E56)</f>
        <v>0</v>
      </c>
      <c r="F48" s="337">
        <f>SUM(F49:F56)</f>
        <v>0</v>
      </c>
    </row>
    <row r="49" spans="1:6" ht="76.5" x14ac:dyDescent="0.2">
      <c r="A49" s="19" t="s">
        <v>325</v>
      </c>
      <c r="B49" s="19" t="s">
        <v>326</v>
      </c>
      <c r="C49" s="338">
        <f t="shared" ref="C49:C55" si="0">D49+E49</f>
        <v>19000</v>
      </c>
      <c r="D49" s="338">
        <v>19000</v>
      </c>
      <c r="E49" s="338"/>
      <c r="F49" s="338"/>
    </row>
    <row r="50" spans="1:6" ht="51" x14ac:dyDescent="0.2">
      <c r="A50" s="19" t="s">
        <v>279</v>
      </c>
      <c r="B50" s="19" t="s">
        <v>280</v>
      </c>
      <c r="C50" s="338">
        <f t="shared" si="0"/>
        <v>2500000</v>
      </c>
      <c r="D50" s="338">
        <v>2500000</v>
      </c>
      <c r="E50" s="338"/>
      <c r="F50" s="338"/>
    </row>
    <row r="51" spans="1:6" ht="58.15" customHeight="1" x14ac:dyDescent="0.2">
      <c r="A51" s="19" t="s">
        <v>281</v>
      </c>
      <c r="B51" s="19" t="s">
        <v>282</v>
      </c>
      <c r="C51" s="338">
        <f t="shared" si="0"/>
        <v>6430000</v>
      </c>
      <c r="D51" s="338">
        <v>6430000</v>
      </c>
      <c r="E51" s="338"/>
      <c r="F51" s="338"/>
    </row>
    <row r="52" spans="1:6" ht="55.9" customHeight="1" x14ac:dyDescent="0.2">
      <c r="A52" s="19" t="s">
        <v>283</v>
      </c>
      <c r="B52" s="19" t="s">
        <v>284</v>
      </c>
      <c r="C52" s="338">
        <f t="shared" si="0"/>
        <v>13640000</v>
      </c>
      <c r="D52" s="338">
        <v>13640000</v>
      </c>
      <c r="E52" s="338"/>
      <c r="F52" s="338"/>
    </row>
    <row r="53" spans="1:6" ht="29.45" customHeight="1" x14ac:dyDescent="0.2">
      <c r="A53" s="19" t="s">
        <v>285</v>
      </c>
      <c r="B53" s="19" t="s">
        <v>286</v>
      </c>
      <c r="C53" s="338">
        <f t="shared" si="0"/>
        <v>2038000</v>
      </c>
      <c r="D53" s="338">
        <v>2038000</v>
      </c>
      <c r="E53" s="338"/>
      <c r="F53" s="338"/>
    </row>
    <row r="54" spans="1:6" ht="25.5" x14ac:dyDescent="0.2">
      <c r="A54" s="19" t="s">
        <v>287</v>
      </c>
      <c r="B54" s="19" t="s">
        <v>288</v>
      </c>
      <c r="C54" s="338">
        <f t="shared" si="0"/>
        <v>428000</v>
      </c>
      <c r="D54" s="338">
        <v>428000</v>
      </c>
      <c r="E54" s="338"/>
      <c r="F54" s="338"/>
    </row>
    <row r="55" spans="1:6" ht="25.5" x14ac:dyDescent="0.2">
      <c r="A55" s="19" t="s">
        <v>289</v>
      </c>
      <c r="B55" s="19" t="s">
        <v>290</v>
      </c>
      <c r="C55" s="338">
        <f t="shared" si="0"/>
        <v>482000</v>
      </c>
      <c r="D55" s="338">
        <v>482000</v>
      </c>
      <c r="E55" s="338"/>
      <c r="F55" s="338"/>
    </row>
    <row r="56" spans="1:6" x14ac:dyDescent="0.2">
      <c r="A56" s="19" t="s">
        <v>291</v>
      </c>
      <c r="B56" s="19" t="s">
        <v>292</v>
      </c>
      <c r="C56" s="338">
        <f>D56+E56</f>
        <v>1047000</v>
      </c>
      <c r="D56" s="338">
        <v>1047000</v>
      </c>
      <c r="E56" s="338"/>
      <c r="F56" s="338"/>
    </row>
    <row r="57" spans="1:6" ht="38.25" x14ac:dyDescent="0.2">
      <c r="A57" s="9" t="s">
        <v>293</v>
      </c>
      <c r="B57" s="9" t="s">
        <v>294</v>
      </c>
      <c r="C57" s="337">
        <f>C58</f>
        <v>250000</v>
      </c>
      <c r="D57" s="337">
        <f>D58</f>
        <v>250000</v>
      </c>
      <c r="E57" s="337">
        <f>E58</f>
        <v>0</v>
      </c>
      <c r="F57" s="337">
        <f>F58</f>
        <v>0</v>
      </c>
    </row>
    <row r="58" spans="1:6" ht="45" customHeight="1" x14ac:dyDescent="0.2">
      <c r="A58" s="19" t="s">
        <v>295</v>
      </c>
      <c r="B58" s="19" t="s">
        <v>296</v>
      </c>
      <c r="C58" s="338">
        <f>D58+E58</f>
        <v>250000</v>
      </c>
      <c r="D58" s="338">
        <v>250000</v>
      </c>
      <c r="E58" s="338"/>
      <c r="F58" s="338"/>
    </row>
    <row r="59" spans="1:6" ht="87.6" customHeight="1" x14ac:dyDescent="0.2">
      <c r="A59" s="19" t="s">
        <v>297</v>
      </c>
      <c r="B59" s="19" t="s">
        <v>298</v>
      </c>
      <c r="C59" s="338">
        <f>D59+E59</f>
        <v>84000</v>
      </c>
      <c r="D59" s="338">
        <v>84000</v>
      </c>
      <c r="E59" s="338"/>
      <c r="F59" s="338"/>
    </row>
    <row r="60" spans="1:6" x14ac:dyDescent="0.2">
      <c r="A60" s="9" t="s">
        <v>299</v>
      </c>
      <c r="B60" s="9" t="s">
        <v>300</v>
      </c>
      <c r="C60" s="337">
        <f>C61</f>
        <v>700000</v>
      </c>
      <c r="D60" s="337">
        <f>D61</f>
        <v>500000</v>
      </c>
      <c r="E60" s="337">
        <f>E61</f>
        <v>200000</v>
      </c>
      <c r="F60" s="337">
        <f>F61</f>
        <v>0</v>
      </c>
    </row>
    <row r="61" spans="1:6" x14ac:dyDescent="0.2">
      <c r="A61" s="9" t="s">
        <v>301</v>
      </c>
      <c r="B61" s="9" t="s">
        <v>270</v>
      </c>
      <c r="C61" s="337">
        <f>SUM(C62:C63)</f>
        <v>700000</v>
      </c>
      <c r="D61" s="337">
        <f>SUM(D62:D63)</f>
        <v>500000</v>
      </c>
      <c r="E61" s="337">
        <f>SUM(E62:E63)</f>
        <v>200000</v>
      </c>
      <c r="F61" s="337">
        <f>SUM(F62:F63)</f>
        <v>0</v>
      </c>
    </row>
    <row r="62" spans="1:6" x14ac:dyDescent="0.2">
      <c r="A62" s="19" t="s">
        <v>302</v>
      </c>
      <c r="B62" s="19" t="s">
        <v>270</v>
      </c>
      <c r="C62" s="338">
        <f>D62+E62</f>
        <v>500000</v>
      </c>
      <c r="D62" s="338">
        <v>500000</v>
      </c>
      <c r="E62" s="338"/>
      <c r="F62" s="338"/>
    </row>
    <row r="63" spans="1:6" ht="57.6" customHeight="1" x14ac:dyDescent="0.2">
      <c r="A63" s="19" t="s">
        <v>303</v>
      </c>
      <c r="B63" s="19" t="s">
        <v>304</v>
      </c>
      <c r="C63" s="338">
        <f>D63+E63</f>
        <v>200000</v>
      </c>
      <c r="D63" s="338"/>
      <c r="E63" s="338">
        <v>200000</v>
      </c>
      <c r="F63" s="338"/>
    </row>
    <row r="64" spans="1:6" s="26" customFormat="1" x14ac:dyDescent="0.2">
      <c r="A64" s="25" t="s">
        <v>327</v>
      </c>
      <c r="B64" s="25" t="s">
        <v>328</v>
      </c>
      <c r="C64" s="337">
        <f>C65+C70</f>
        <v>123914000</v>
      </c>
      <c r="D64" s="337"/>
      <c r="E64" s="337">
        <f>E65+E70</f>
        <v>123914000</v>
      </c>
      <c r="F64" s="337">
        <f>F65+F70</f>
        <v>0</v>
      </c>
    </row>
    <row r="65" spans="1:7" s="26" customFormat="1" ht="38.25" x14ac:dyDescent="0.2">
      <c r="A65" s="25" t="s">
        <v>329</v>
      </c>
      <c r="B65" s="25" t="s">
        <v>330</v>
      </c>
      <c r="C65" s="337">
        <f>SUM(C66:C69)</f>
        <v>97009600</v>
      </c>
      <c r="D65" s="337"/>
      <c r="E65" s="337">
        <f>SUM(E66:E69)</f>
        <v>97009600</v>
      </c>
      <c r="F65" s="337">
        <f>SUM(F66:F69)</f>
        <v>0</v>
      </c>
    </row>
    <row r="66" spans="1:7" s="26" customFormat="1" ht="28.9" customHeight="1" x14ac:dyDescent="0.2">
      <c r="A66" s="27" t="s">
        <v>331</v>
      </c>
      <c r="B66" s="27" t="s">
        <v>332</v>
      </c>
      <c r="C66" s="338">
        <f>D66+E66</f>
        <v>46787400</v>
      </c>
      <c r="D66" s="339"/>
      <c r="E66" s="339">
        <v>46787400</v>
      </c>
      <c r="F66" s="339"/>
    </row>
    <row r="67" spans="1:7" s="26" customFormat="1" ht="32.450000000000003" customHeight="1" x14ac:dyDescent="0.2">
      <c r="A67" s="27" t="s">
        <v>333</v>
      </c>
      <c r="B67" s="27" t="s">
        <v>334</v>
      </c>
      <c r="C67" s="338">
        <f t="shared" ref="C67:C72" si="1">D67+E67</f>
        <v>48762400</v>
      </c>
      <c r="D67" s="339"/>
      <c r="E67" s="339">
        <v>48762400</v>
      </c>
      <c r="F67" s="339"/>
    </row>
    <row r="68" spans="1:7" s="26" customFormat="1" ht="51" x14ac:dyDescent="0.2">
      <c r="A68" s="27" t="s">
        <v>335</v>
      </c>
      <c r="B68" s="27" t="s">
        <v>336</v>
      </c>
      <c r="C68" s="338">
        <f t="shared" si="1"/>
        <v>1286300</v>
      </c>
      <c r="D68" s="339"/>
      <c r="E68" s="339">
        <v>1286300</v>
      </c>
      <c r="F68" s="339"/>
    </row>
    <row r="69" spans="1:7" s="26" customFormat="1" ht="40.9" customHeight="1" x14ac:dyDescent="0.2">
      <c r="A69" s="27" t="s">
        <v>337</v>
      </c>
      <c r="B69" s="27" t="s">
        <v>338</v>
      </c>
      <c r="C69" s="338">
        <f t="shared" si="1"/>
        <v>173500</v>
      </c>
      <c r="D69" s="339"/>
      <c r="E69" s="339">
        <v>173500</v>
      </c>
      <c r="F69" s="339"/>
    </row>
    <row r="70" spans="1:7" s="26" customFormat="1" ht="25.5" x14ac:dyDescent="0.2">
      <c r="A70" s="25" t="s">
        <v>339</v>
      </c>
      <c r="B70" s="25" t="s">
        <v>340</v>
      </c>
      <c r="C70" s="337">
        <f>SUM(C71:C72)</f>
        <v>26904400</v>
      </c>
      <c r="D70" s="337">
        <f>SUM(D71:D72)</f>
        <v>0</v>
      </c>
      <c r="E70" s="337">
        <f>SUM(E71:E72)</f>
        <v>26904400</v>
      </c>
      <c r="F70" s="337">
        <f>SUM(F71:F72)</f>
        <v>0</v>
      </c>
    </row>
    <row r="71" spans="1:7" s="26" customFormat="1" x14ac:dyDescent="0.2">
      <c r="A71" s="27" t="s">
        <v>341</v>
      </c>
      <c r="B71" s="27" t="s">
        <v>342</v>
      </c>
      <c r="C71" s="338">
        <f t="shared" si="1"/>
        <v>400000</v>
      </c>
      <c r="D71" s="339"/>
      <c r="E71" s="339">
        <v>400000</v>
      </c>
      <c r="F71" s="339"/>
    </row>
    <row r="72" spans="1:7" s="26" customFormat="1" ht="110.45" customHeight="1" x14ac:dyDescent="0.2">
      <c r="A72" s="27" t="s">
        <v>343</v>
      </c>
      <c r="B72" s="27" t="s">
        <v>344</v>
      </c>
      <c r="C72" s="338">
        <f t="shared" si="1"/>
        <v>26504400</v>
      </c>
      <c r="D72" s="339"/>
      <c r="E72" s="339">
        <v>26504400</v>
      </c>
      <c r="F72" s="339"/>
    </row>
    <row r="73" spans="1:7" ht="33" customHeight="1" x14ac:dyDescent="0.2">
      <c r="A73" s="9"/>
      <c r="B73" s="9" t="s">
        <v>305</v>
      </c>
      <c r="C73" s="337">
        <f>C14+C40</f>
        <v>1214433000</v>
      </c>
      <c r="D73" s="337">
        <f>D14+D40</f>
        <v>1086028000</v>
      </c>
      <c r="E73" s="337">
        <f>E14+E40</f>
        <v>128405000</v>
      </c>
      <c r="F73" s="337">
        <f>F14+F40</f>
        <v>0</v>
      </c>
      <c r="G73" s="329"/>
    </row>
    <row r="74" spans="1:7" ht="16.149999999999999" customHeight="1" x14ac:dyDescent="0.2">
      <c r="A74" s="9" t="s">
        <v>306</v>
      </c>
      <c r="B74" s="9" t="s">
        <v>307</v>
      </c>
      <c r="C74" s="337">
        <f>C75</f>
        <v>502651200</v>
      </c>
      <c r="D74" s="337">
        <f>D75</f>
        <v>502651200</v>
      </c>
      <c r="E74" s="337">
        <f>E75</f>
        <v>0</v>
      </c>
      <c r="F74" s="337">
        <f>F75</f>
        <v>0</v>
      </c>
    </row>
    <row r="75" spans="1:7" ht="16.899999999999999" customHeight="1" x14ac:dyDescent="0.2">
      <c r="A75" s="9" t="s">
        <v>308</v>
      </c>
      <c r="B75" s="9" t="s">
        <v>309</v>
      </c>
      <c r="C75" s="337">
        <f>C76+C79</f>
        <v>502651200</v>
      </c>
      <c r="D75" s="337">
        <f>D76+D79</f>
        <v>502651200</v>
      </c>
      <c r="E75" s="337">
        <f>E76+E79</f>
        <v>0</v>
      </c>
      <c r="F75" s="337">
        <f>F76+F79</f>
        <v>0</v>
      </c>
    </row>
    <row r="76" spans="1:7" ht="30" customHeight="1" x14ac:dyDescent="0.2">
      <c r="A76" s="9" t="s">
        <v>310</v>
      </c>
      <c r="B76" s="9" t="s">
        <v>311</v>
      </c>
      <c r="C76" s="337">
        <f>SUM(C77:C78)</f>
        <v>211160500</v>
      </c>
      <c r="D76" s="337">
        <f>SUM(D77:D78)</f>
        <v>211160500</v>
      </c>
      <c r="E76" s="337">
        <f>SUM(E77:E78)</f>
        <v>0</v>
      </c>
      <c r="F76" s="337">
        <f>SUM(F77:F78)</f>
        <v>0</v>
      </c>
    </row>
    <row r="77" spans="1:7" ht="19.149999999999999" customHeight="1" x14ac:dyDescent="0.2">
      <c r="A77" s="19" t="s">
        <v>312</v>
      </c>
      <c r="B77" s="19" t="s">
        <v>313</v>
      </c>
      <c r="C77" s="338">
        <f>D77+E77</f>
        <v>105602100</v>
      </c>
      <c r="D77" s="338">
        <v>105602100</v>
      </c>
      <c r="E77" s="338"/>
      <c r="F77" s="338"/>
    </row>
    <row r="78" spans="1:7" ht="54.6" customHeight="1" x14ac:dyDescent="0.2">
      <c r="A78" s="119">
        <v>41020200</v>
      </c>
      <c r="B78" s="19" t="s">
        <v>380</v>
      </c>
      <c r="C78" s="338">
        <f>D78+E78</f>
        <v>105558400</v>
      </c>
      <c r="D78" s="338">
        <v>105558400</v>
      </c>
      <c r="E78" s="338"/>
      <c r="F78" s="338"/>
    </row>
    <row r="79" spans="1:7" ht="27.6" customHeight="1" x14ac:dyDescent="0.2">
      <c r="A79" s="9" t="s">
        <v>314</v>
      </c>
      <c r="B79" s="9" t="s">
        <v>315</v>
      </c>
      <c r="C79" s="337">
        <f>SUM(C80:C81)</f>
        <v>291490700</v>
      </c>
      <c r="D79" s="337">
        <f>SUM(D80:D81)</f>
        <v>291490700</v>
      </c>
      <c r="E79" s="337">
        <f>SUM(E80:E81)</f>
        <v>0</v>
      </c>
      <c r="F79" s="337">
        <f>SUM(F80:F81)</f>
        <v>0</v>
      </c>
    </row>
    <row r="80" spans="1:7" ht="45" customHeight="1" x14ac:dyDescent="0.2">
      <c r="A80" s="19" t="s">
        <v>316</v>
      </c>
      <c r="B80" s="19" t="s">
        <v>317</v>
      </c>
      <c r="C80" s="338">
        <f>D80+E80</f>
        <v>52543200</v>
      </c>
      <c r="D80" s="338">
        <v>52543200</v>
      </c>
      <c r="E80" s="338"/>
      <c r="F80" s="338"/>
    </row>
    <row r="81" spans="1:7" ht="29.45" customHeight="1" x14ac:dyDescent="0.2">
      <c r="A81" s="119">
        <v>41033900</v>
      </c>
      <c r="B81" s="19" t="s">
        <v>382</v>
      </c>
      <c r="C81" s="338">
        <f>D81+E81</f>
        <v>238947500</v>
      </c>
      <c r="D81" s="338">
        <v>238947500</v>
      </c>
      <c r="E81" s="338"/>
      <c r="F81" s="338"/>
    </row>
    <row r="82" spans="1:7" x14ac:dyDescent="0.2">
      <c r="A82" s="8" t="s">
        <v>320</v>
      </c>
      <c r="B82" s="9" t="s">
        <v>319</v>
      </c>
      <c r="C82" s="337">
        <f>C73+C74</f>
        <v>1717084200</v>
      </c>
      <c r="D82" s="337">
        <f>D73+D74</f>
        <v>1588679200</v>
      </c>
      <c r="E82" s="337">
        <f>E73+E74</f>
        <v>128405000</v>
      </c>
      <c r="F82" s="337">
        <f>F73+F74</f>
        <v>0</v>
      </c>
    </row>
    <row r="83" spans="1:7" x14ac:dyDescent="0.2">
      <c r="A83" s="4"/>
      <c r="B83" s="5"/>
      <c r="C83" s="6"/>
      <c r="D83" s="6"/>
      <c r="E83" s="6"/>
      <c r="F83" s="6"/>
    </row>
    <row r="84" spans="1:7" x14ac:dyDescent="0.2">
      <c r="A84" s="4"/>
      <c r="B84" s="5"/>
      <c r="C84" s="6"/>
      <c r="D84" s="6"/>
      <c r="E84" s="6"/>
      <c r="F84" s="6"/>
    </row>
    <row r="85" spans="1:7" x14ac:dyDescent="0.2">
      <c r="C85" s="329"/>
      <c r="D85" s="329"/>
      <c r="E85" s="329"/>
      <c r="F85" s="329"/>
    </row>
    <row r="86" spans="1:7" s="22" customFormat="1" ht="56.25" x14ac:dyDescent="0.3">
      <c r="A86" s="20"/>
      <c r="B86" s="21" t="s">
        <v>323</v>
      </c>
      <c r="C86" s="1"/>
      <c r="D86" s="1"/>
      <c r="E86" s="349" t="s">
        <v>739</v>
      </c>
      <c r="F86" s="349"/>
      <c r="G86" s="1"/>
    </row>
    <row r="87" spans="1:7" s="24" customFormat="1" ht="22.15" customHeight="1" x14ac:dyDescent="0.25">
      <c r="A87" s="23"/>
      <c r="C87" s="335"/>
      <c r="D87" s="335"/>
    </row>
    <row r="88" spans="1:7" s="24" customFormat="1" ht="15.75" x14ac:dyDescent="0.25">
      <c r="A88" s="2"/>
      <c r="B88" s="3" t="s">
        <v>324</v>
      </c>
      <c r="C88" s="335"/>
      <c r="D88" s="335"/>
      <c r="E88" s="335"/>
      <c r="F88" s="188"/>
    </row>
    <row r="89" spans="1:7" x14ac:dyDescent="0.2">
      <c r="A89" s="344"/>
      <c r="B89" s="344"/>
      <c r="C89" s="344"/>
      <c r="D89" s="344"/>
      <c r="E89" s="344"/>
      <c r="F89" s="344"/>
    </row>
  </sheetData>
  <mergeCells count="14">
    <mergeCell ref="E10:F10"/>
    <mergeCell ref="E11:E12"/>
    <mergeCell ref="F11:F12"/>
    <mergeCell ref="E86:F86"/>
    <mergeCell ref="D1:F1"/>
    <mergeCell ref="D3:F3"/>
    <mergeCell ref="D2:F2"/>
    <mergeCell ref="D4:F4"/>
    <mergeCell ref="A89:F89"/>
    <mergeCell ref="A6:F6"/>
    <mergeCell ref="A10:A12"/>
    <mergeCell ref="B10:B12"/>
    <mergeCell ref="C10:C12"/>
    <mergeCell ref="D10:D12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scale="80" fitToHeight="3" orientation="portrait" r:id="rId1"/>
  <headerFooter alignWithMargins="0"/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92"/>
  <sheetViews>
    <sheetView showZeros="0" view="pageBreakPreview" zoomScale="85" zoomScaleNormal="70" zoomScaleSheetLayoutView="85" workbookViewId="0">
      <pane xSplit="4" ySplit="13" topLeftCell="E71" activePane="bottomRight" state="frozen"/>
      <selection pane="topRight" activeCell="D1" sqref="D1"/>
      <selection pane="bottomLeft" activeCell="A11" sqref="A11"/>
      <selection pane="bottomRight" activeCell="D43" sqref="D43"/>
    </sheetView>
  </sheetViews>
  <sheetFormatPr defaultColWidth="11.42578125" defaultRowHeight="11.25" x14ac:dyDescent="0.2"/>
  <cols>
    <col min="1" max="1" width="12.28515625" style="120" customWidth="1"/>
    <col min="2" max="2" width="11.28515625" style="120" customWidth="1"/>
    <col min="3" max="3" width="12.42578125" style="120" customWidth="1"/>
    <col min="4" max="4" width="38.28515625" style="121" customWidth="1"/>
    <col min="5" max="5" width="14.42578125" style="122" customWidth="1"/>
    <col min="6" max="6" width="14.5703125" style="122" customWidth="1"/>
    <col min="7" max="7" width="13.7109375" style="122" customWidth="1"/>
    <col min="8" max="8" width="13.140625" style="122" customWidth="1"/>
    <col min="9" max="9" width="13" style="122" customWidth="1"/>
    <col min="10" max="10" width="13.7109375" style="122" customWidth="1"/>
    <col min="11" max="11" width="13.28515625" style="122" customWidth="1"/>
    <col min="12" max="12" width="12.7109375" style="122" customWidth="1"/>
    <col min="13" max="13" width="11.5703125" style="122" customWidth="1"/>
    <col min="14" max="14" width="11.42578125" style="122"/>
    <col min="15" max="15" width="14.7109375" style="122" customWidth="1"/>
    <col min="16" max="16" width="14.42578125" style="122" customWidth="1"/>
    <col min="17" max="17" width="8.42578125" style="122" customWidth="1"/>
    <col min="18" max="16384" width="11.42578125" style="122"/>
  </cols>
  <sheetData>
    <row r="1" spans="1:17" ht="20.25" x14ac:dyDescent="0.3">
      <c r="M1" s="359" t="s">
        <v>18</v>
      </c>
      <c r="N1" s="359"/>
      <c r="O1" s="359"/>
      <c r="P1" s="359"/>
      <c r="Q1" s="123"/>
    </row>
    <row r="2" spans="1:17" ht="41.1" customHeight="1" x14ac:dyDescent="0.3">
      <c r="M2" s="359" t="s">
        <v>346</v>
      </c>
      <c r="N2" s="359"/>
      <c r="O2" s="359"/>
      <c r="P2" s="359"/>
      <c r="Q2" s="123"/>
    </row>
    <row r="3" spans="1:17" ht="20.25" x14ac:dyDescent="0.3">
      <c r="M3" s="359" t="s">
        <v>321</v>
      </c>
      <c r="N3" s="359"/>
      <c r="O3" s="359"/>
      <c r="P3" s="359"/>
      <c r="Q3" s="123"/>
    </row>
    <row r="4" spans="1:17" ht="24" customHeight="1" x14ac:dyDescent="0.3">
      <c r="M4" s="360" t="s">
        <v>322</v>
      </c>
      <c r="N4" s="360"/>
      <c r="O4" s="360"/>
      <c r="P4" s="360"/>
      <c r="Q4" s="123"/>
    </row>
    <row r="5" spans="1:17" ht="24" customHeight="1" x14ac:dyDescent="0.2">
      <c r="P5" s="124"/>
      <c r="Q5" s="123"/>
    </row>
    <row r="6" spans="1:17" ht="25.5" x14ac:dyDescent="0.2">
      <c r="A6" s="351" t="s">
        <v>76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123"/>
    </row>
    <row r="7" spans="1:17" ht="24.6" customHeight="1" x14ac:dyDescent="0.3">
      <c r="A7" s="352" t="s">
        <v>741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17" ht="18.75" x14ac:dyDescent="0.3">
      <c r="A8" s="125"/>
      <c r="B8" s="353">
        <v>1910000000</v>
      </c>
      <c r="C8" s="353"/>
      <c r="D8" s="353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7" ht="18.75" x14ac:dyDescent="0.3">
      <c r="A9" s="125"/>
      <c r="B9" s="354" t="s">
        <v>206</v>
      </c>
      <c r="C9" s="354"/>
      <c r="D9" s="35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7" ht="17.25" customHeight="1" x14ac:dyDescent="0.25">
      <c r="P10" s="126" t="s">
        <v>507</v>
      </c>
    </row>
    <row r="11" spans="1:17" ht="22.5" customHeight="1" x14ac:dyDescent="0.2">
      <c r="A11" s="358" t="s">
        <v>349</v>
      </c>
      <c r="B11" s="358" t="s">
        <v>350</v>
      </c>
      <c r="C11" s="358" t="s">
        <v>351</v>
      </c>
      <c r="D11" s="363" t="s">
        <v>352</v>
      </c>
      <c r="E11" s="357" t="s">
        <v>211</v>
      </c>
      <c r="F11" s="357"/>
      <c r="G11" s="357"/>
      <c r="H11" s="357"/>
      <c r="I11" s="357"/>
      <c r="J11" s="357" t="s">
        <v>508</v>
      </c>
      <c r="K11" s="357"/>
      <c r="L11" s="357"/>
      <c r="M11" s="357"/>
      <c r="N11" s="357"/>
      <c r="O11" s="357"/>
      <c r="P11" s="357" t="s">
        <v>509</v>
      </c>
      <c r="Q11" s="128"/>
    </row>
    <row r="12" spans="1:17" s="130" customFormat="1" ht="19.5" customHeight="1" x14ac:dyDescent="0.2">
      <c r="A12" s="358"/>
      <c r="B12" s="358"/>
      <c r="C12" s="358"/>
      <c r="D12" s="363"/>
      <c r="E12" s="357" t="s">
        <v>213</v>
      </c>
      <c r="F12" s="357" t="s">
        <v>510</v>
      </c>
      <c r="G12" s="357" t="s">
        <v>77</v>
      </c>
      <c r="H12" s="357"/>
      <c r="I12" s="357" t="s">
        <v>513</v>
      </c>
      <c r="J12" s="357" t="s">
        <v>213</v>
      </c>
      <c r="K12" s="355" t="s">
        <v>214</v>
      </c>
      <c r="L12" s="357" t="s">
        <v>510</v>
      </c>
      <c r="M12" s="357" t="s">
        <v>77</v>
      </c>
      <c r="N12" s="357"/>
      <c r="O12" s="357" t="s">
        <v>513</v>
      </c>
      <c r="P12" s="357"/>
      <c r="Q12" s="129"/>
    </row>
    <row r="13" spans="1:17" s="130" customFormat="1" ht="58.5" customHeight="1" x14ac:dyDescent="0.2">
      <c r="A13" s="358"/>
      <c r="B13" s="358"/>
      <c r="C13" s="358"/>
      <c r="D13" s="363"/>
      <c r="E13" s="357"/>
      <c r="F13" s="357"/>
      <c r="G13" s="127" t="s">
        <v>511</v>
      </c>
      <c r="H13" s="127" t="s">
        <v>512</v>
      </c>
      <c r="I13" s="357"/>
      <c r="J13" s="357"/>
      <c r="K13" s="356"/>
      <c r="L13" s="357"/>
      <c r="M13" s="127" t="s">
        <v>511</v>
      </c>
      <c r="N13" s="127" t="s">
        <v>512</v>
      </c>
      <c r="O13" s="357"/>
      <c r="P13" s="357"/>
      <c r="Q13" s="129"/>
    </row>
    <row r="14" spans="1:17" ht="15.75" customHeight="1" x14ac:dyDescent="0.2">
      <c r="A14" s="136" t="s">
        <v>514</v>
      </c>
      <c r="B14" s="136"/>
      <c r="C14" s="136"/>
      <c r="D14" s="137" t="s">
        <v>88</v>
      </c>
      <c r="E14" s="138">
        <f t="shared" ref="E14:P14" si="0">E15</f>
        <v>59815600</v>
      </c>
      <c r="F14" s="138">
        <f t="shared" si="0"/>
        <v>59815600</v>
      </c>
      <c r="G14" s="138">
        <f t="shared" si="0"/>
        <v>20059300</v>
      </c>
      <c r="H14" s="138">
        <f t="shared" si="0"/>
        <v>673968</v>
      </c>
      <c r="I14" s="138">
        <f t="shared" si="0"/>
        <v>0</v>
      </c>
      <c r="J14" s="138">
        <f t="shared" si="0"/>
        <v>0</v>
      </c>
      <c r="K14" s="138">
        <f t="shared" si="0"/>
        <v>0</v>
      </c>
      <c r="L14" s="138">
        <f t="shared" si="0"/>
        <v>0</v>
      </c>
      <c r="M14" s="138">
        <f t="shared" si="0"/>
        <v>0</v>
      </c>
      <c r="N14" s="138">
        <f t="shared" si="0"/>
        <v>0</v>
      </c>
      <c r="O14" s="138">
        <f t="shared" si="0"/>
        <v>0</v>
      </c>
      <c r="P14" s="138">
        <f t="shared" si="0"/>
        <v>59815600</v>
      </c>
      <c r="Q14" s="61">
        <f t="shared" ref="Q14:Q78" si="1">+IF(SUM(E14:P14)=0,0,1)</f>
        <v>1</v>
      </c>
    </row>
    <row r="15" spans="1:17" ht="15" customHeight="1" x14ac:dyDescent="0.2">
      <c r="A15" s="139" t="s">
        <v>515</v>
      </c>
      <c r="B15" s="139"/>
      <c r="C15" s="139"/>
      <c r="D15" s="140" t="s">
        <v>89</v>
      </c>
      <c r="E15" s="141">
        <f t="shared" ref="E15:P15" si="2">SUM(E16:E20)</f>
        <v>59815600</v>
      </c>
      <c r="F15" s="141">
        <f t="shared" si="2"/>
        <v>59815600</v>
      </c>
      <c r="G15" s="141">
        <f t="shared" si="2"/>
        <v>20059300</v>
      </c>
      <c r="H15" s="141">
        <f t="shared" si="2"/>
        <v>673968</v>
      </c>
      <c r="I15" s="141">
        <f t="shared" si="2"/>
        <v>0</v>
      </c>
      <c r="J15" s="141">
        <f t="shared" si="2"/>
        <v>0</v>
      </c>
      <c r="K15" s="141">
        <f t="shared" si="2"/>
        <v>0</v>
      </c>
      <c r="L15" s="141">
        <f t="shared" si="2"/>
        <v>0</v>
      </c>
      <c r="M15" s="141">
        <f t="shared" si="2"/>
        <v>0</v>
      </c>
      <c r="N15" s="141">
        <f t="shared" si="2"/>
        <v>0</v>
      </c>
      <c r="O15" s="141">
        <f t="shared" si="2"/>
        <v>0</v>
      </c>
      <c r="P15" s="141">
        <f t="shared" si="2"/>
        <v>59815600</v>
      </c>
      <c r="Q15" s="61">
        <f t="shared" si="1"/>
        <v>1</v>
      </c>
    </row>
    <row r="16" spans="1:17" ht="63" customHeight="1" x14ac:dyDescent="0.2">
      <c r="A16" s="142" t="s">
        <v>516</v>
      </c>
      <c r="B16" s="142" t="s">
        <v>517</v>
      </c>
      <c r="C16" s="142" t="s">
        <v>518</v>
      </c>
      <c r="D16" s="143" t="s">
        <v>519</v>
      </c>
      <c r="E16" s="144">
        <f>F16+I16</f>
        <v>22838700</v>
      </c>
      <c r="F16" s="144">
        <v>22838700</v>
      </c>
      <c r="G16" s="145">
        <v>16868700</v>
      </c>
      <c r="H16" s="145">
        <v>500000</v>
      </c>
      <c r="I16" s="146"/>
      <c r="J16" s="144">
        <f>L16+O16</f>
        <v>0</v>
      </c>
      <c r="K16" s="144"/>
      <c r="L16" s="146"/>
      <c r="M16" s="146"/>
      <c r="N16" s="146"/>
      <c r="O16" s="146"/>
      <c r="P16" s="147">
        <f>E16+J16</f>
        <v>22838700</v>
      </c>
      <c r="Q16" s="61">
        <f t="shared" si="1"/>
        <v>1</v>
      </c>
    </row>
    <row r="17" spans="1:18" ht="21" customHeight="1" x14ac:dyDescent="0.2">
      <c r="A17" s="142" t="s">
        <v>520</v>
      </c>
      <c r="B17" s="142" t="s">
        <v>521</v>
      </c>
      <c r="C17" s="142" t="s">
        <v>522</v>
      </c>
      <c r="D17" s="148" t="s">
        <v>523</v>
      </c>
      <c r="E17" s="144">
        <f>F17+I17</f>
        <v>5650000</v>
      </c>
      <c r="F17" s="144">
        <v>5650000</v>
      </c>
      <c r="G17" s="146">
        <v>3100000</v>
      </c>
      <c r="H17" s="146">
        <v>150000</v>
      </c>
      <c r="I17" s="146"/>
      <c r="J17" s="144">
        <f>L17+O17</f>
        <v>0</v>
      </c>
      <c r="K17" s="144"/>
      <c r="L17" s="146"/>
      <c r="M17" s="146"/>
      <c r="N17" s="146"/>
      <c r="O17" s="146"/>
      <c r="P17" s="147">
        <f>E17+J17</f>
        <v>5650000</v>
      </c>
      <c r="Q17" s="61">
        <f t="shared" si="1"/>
        <v>1</v>
      </c>
    </row>
    <row r="18" spans="1:18" s="130" customFormat="1" ht="21.75" customHeight="1" x14ac:dyDescent="0.2">
      <c r="A18" s="142" t="s">
        <v>524</v>
      </c>
      <c r="B18" s="142" t="s">
        <v>525</v>
      </c>
      <c r="C18" s="142" t="s">
        <v>526</v>
      </c>
      <c r="D18" s="148" t="s">
        <v>527</v>
      </c>
      <c r="E18" s="144">
        <f>F18+I18</f>
        <v>168900</v>
      </c>
      <c r="F18" s="144">
        <v>168900</v>
      </c>
      <c r="G18" s="144">
        <v>90600</v>
      </c>
      <c r="H18" s="144">
        <v>23968</v>
      </c>
      <c r="I18" s="146"/>
      <c r="J18" s="144">
        <f>L18+O18</f>
        <v>0</v>
      </c>
      <c r="K18" s="144"/>
      <c r="L18" s="146"/>
      <c r="M18" s="146"/>
      <c r="N18" s="146"/>
      <c r="O18" s="146"/>
      <c r="P18" s="147">
        <f>E18+J18</f>
        <v>168900</v>
      </c>
      <c r="Q18" s="61">
        <f t="shared" si="1"/>
        <v>1</v>
      </c>
    </row>
    <row r="19" spans="1:18" ht="33.6" customHeight="1" x14ac:dyDescent="0.2">
      <c r="A19" s="142" t="s">
        <v>528</v>
      </c>
      <c r="B19" s="142" t="s">
        <v>529</v>
      </c>
      <c r="C19" s="142" t="s">
        <v>530</v>
      </c>
      <c r="D19" s="148" t="s">
        <v>531</v>
      </c>
      <c r="E19" s="144">
        <f>F19+I19</f>
        <v>9894000</v>
      </c>
      <c r="F19" s="144">
        <v>9894000</v>
      </c>
      <c r="G19" s="144"/>
      <c r="H19" s="144"/>
      <c r="I19" s="144"/>
      <c r="J19" s="144">
        <f>L19+O19</f>
        <v>0</v>
      </c>
      <c r="K19" s="144"/>
      <c r="L19" s="144"/>
      <c r="M19" s="144"/>
      <c r="N19" s="144"/>
      <c r="O19" s="144"/>
      <c r="P19" s="147">
        <f>E19+J19</f>
        <v>9894000</v>
      </c>
      <c r="Q19" s="61">
        <f t="shared" si="1"/>
        <v>1</v>
      </c>
    </row>
    <row r="20" spans="1:18" ht="25.5" customHeight="1" x14ac:dyDescent="0.2">
      <c r="A20" s="142" t="s">
        <v>538</v>
      </c>
      <c r="B20" s="149">
        <v>7693</v>
      </c>
      <c r="C20" s="142" t="s">
        <v>535</v>
      </c>
      <c r="D20" s="143" t="s">
        <v>539</v>
      </c>
      <c r="E20" s="144">
        <f>F20+I20</f>
        <v>21264000</v>
      </c>
      <c r="F20" s="144">
        <v>21264000</v>
      </c>
      <c r="G20" s="144"/>
      <c r="H20" s="144"/>
      <c r="I20" s="144"/>
      <c r="J20" s="144">
        <f>L20+O20</f>
        <v>0</v>
      </c>
      <c r="K20" s="144"/>
      <c r="L20" s="144"/>
      <c r="M20" s="144"/>
      <c r="N20" s="144"/>
      <c r="O20" s="144"/>
      <c r="P20" s="147">
        <f>E20+J20</f>
        <v>21264000</v>
      </c>
      <c r="Q20" s="61">
        <f t="shared" si="1"/>
        <v>1</v>
      </c>
    </row>
    <row r="21" spans="1:18" ht="39" customHeight="1" x14ac:dyDescent="0.2">
      <c r="A21" s="152" t="s">
        <v>540</v>
      </c>
      <c r="B21" s="153"/>
      <c r="C21" s="153"/>
      <c r="D21" s="137" t="s">
        <v>190</v>
      </c>
      <c r="E21" s="138">
        <f t="shared" ref="E21:P21" si="3">E22</f>
        <v>766672000</v>
      </c>
      <c r="F21" s="138">
        <f t="shared" si="3"/>
        <v>766672000</v>
      </c>
      <c r="G21" s="138">
        <f t="shared" si="3"/>
        <v>344804100</v>
      </c>
      <c r="H21" s="138">
        <f t="shared" si="3"/>
        <v>60256100</v>
      </c>
      <c r="I21" s="138">
        <f t="shared" si="3"/>
        <v>0</v>
      </c>
      <c r="J21" s="138">
        <f t="shared" si="3"/>
        <v>61630200</v>
      </c>
      <c r="K21" s="138">
        <f t="shared" si="3"/>
        <v>0</v>
      </c>
      <c r="L21" s="138">
        <f t="shared" si="3"/>
        <v>56050200</v>
      </c>
      <c r="M21" s="138">
        <f t="shared" si="3"/>
        <v>7376500</v>
      </c>
      <c r="N21" s="138">
        <f t="shared" si="3"/>
        <v>2853300</v>
      </c>
      <c r="O21" s="138">
        <f t="shared" si="3"/>
        <v>5580000</v>
      </c>
      <c r="P21" s="138">
        <f t="shared" si="3"/>
        <v>828302200</v>
      </c>
      <c r="Q21" s="61">
        <f t="shared" si="1"/>
        <v>1</v>
      </c>
    </row>
    <row r="22" spans="1:18" ht="42" customHeight="1" x14ac:dyDescent="0.2">
      <c r="A22" s="154" t="s">
        <v>541</v>
      </c>
      <c r="B22" s="155"/>
      <c r="C22" s="155"/>
      <c r="D22" s="156" t="s">
        <v>191</v>
      </c>
      <c r="E22" s="141">
        <f>SUM(E23:E44)-E42</f>
        <v>766672000</v>
      </c>
      <c r="F22" s="141">
        <f>SUM(F23:F44)-F42</f>
        <v>766672000</v>
      </c>
      <c r="G22" s="141">
        <f t="shared" ref="G22:P22" si="4">SUM(G23:G44)-G42</f>
        <v>344804100</v>
      </c>
      <c r="H22" s="141">
        <f t="shared" si="4"/>
        <v>60256100</v>
      </c>
      <c r="I22" s="141">
        <f t="shared" si="4"/>
        <v>0</v>
      </c>
      <c r="J22" s="141">
        <f t="shared" si="4"/>
        <v>61630200</v>
      </c>
      <c r="K22" s="141">
        <f t="shared" si="4"/>
        <v>0</v>
      </c>
      <c r="L22" s="141">
        <f t="shared" si="4"/>
        <v>56050200</v>
      </c>
      <c r="M22" s="141">
        <f t="shared" si="4"/>
        <v>7376500</v>
      </c>
      <c r="N22" s="141">
        <f t="shared" si="4"/>
        <v>2853300</v>
      </c>
      <c r="O22" s="141">
        <f t="shared" si="4"/>
        <v>5580000</v>
      </c>
      <c r="P22" s="141">
        <f t="shared" si="4"/>
        <v>828302200</v>
      </c>
      <c r="Q22" s="61">
        <f t="shared" si="1"/>
        <v>1</v>
      </c>
    </row>
    <row r="23" spans="1:18" ht="49.15" customHeight="1" x14ac:dyDescent="0.2">
      <c r="A23" s="157" t="s">
        <v>542</v>
      </c>
      <c r="B23" s="150" t="s">
        <v>543</v>
      </c>
      <c r="C23" s="150" t="s">
        <v>544</v>
      </c>
      <c r="D23" s="148" t="s">
        <v>545</v>
      </c>
      <c r="E23" s="144">
        <f t="shared" ref="E23:E44" si="5">F23+I23</f>
        <v>17132900</v>
      </c>
      <c r="F23" s="144">
        <v>17132900</v>
      </c>
      <c r="G23" s="146">
        <v>7287500</v>
      </c>
      <c r="H23" s="146">
        <v>4332600</v>
      </c>
      <c r="I23" s="146"/>
      <c r="J23" s="144">
        <f t="shared" ref="J23:J44" si="6">L23+O23</f>
        <v>0</v>
      </c>
      <c r="K23" s="144"/>
      <c r="L23" s="146"/>
      <c r="M23" s="146"/>
      <c r="N23" s="145"/>
      <c r="O23" s="145"/>
      <c r="P23" s="147">
        <f t="shared" ref="P23:P44" si="7">E23+J23</f>
        <v>17132900</v>
      </c>
      <c r="Q23" s="61">
        <f t="shared" si="1"/>
        <v>1</v>
      </c>
    </row>
    <row r="24" spans="1:18" ht="55.5" customHeight="1" x14ac:dyDescent="0.2">
      <c r="A24" s="157" t="s">
        <v>546</v>
      </c>
      <c r="B24" s="150" t="s">
        <v>547</v>
      </c>
      <c r="C24" s="150" t="s">
        <v>544</v>
      </c>
      <c r="D24" s="148" t="s">
        <v>548</v>
      </c>
      <c r="E24" s="144">
        <f t="shared" si="5"/>
        <v>54655200</v>
      </c>
      <c r="F24" s="144">
        <v>54655200</v>
      </c>
      <c r="G24" s="146">
        <v>20697200</v>
      </c>
      <c r="H24" s="146">
        <v>15033700</v>
      </c>
      <c r="I24" s="146"/>
      <c r="J24" s="144">
        <f t="shared" si="6"/>
        <v>17000</v>
      </c>
      <c r="K24" s="144"/>
      <c r="L24" s="146">
        <v>17000</v>
      </c>
      <c r="M24" s="146"/>
      <c r="N24" s="145"/>
      <c r="O24" s="145"/>
      <c r="P24" s="147">
        <f t="shared" si="7"/>
        <v>54672200</v>
      </c>
      <c r="Q24" s="61">
        <f t="shared" si="1"/>
        <v>1</v>
      </c>
    </row>
    <row r="25" spans="1:18" ht="46.9" hidden="1" customHeight="1" x14ac:dyDescent="0.2">
      <c r="A25" s="157" t="s">
        <v>549</v>
      </c>
      <c r="B25" s="150" t="s">
        <v>550</v>
      </c>
      <c r="C25" s="150" t="s">
        <v>551</v>
      </c>
      <c r="D25" s="148" t="s">
        <v>552</v>
      </c>
      <c r="E25" s="144">
        <f t="shared" si="5"/>
        <v>0</v>
      </c>
      <c r="F25" s="144"/>
      <c r="G25" s="146"/>
      <c r="H25" s="146"/>
      <c r="I25" s="146"/>
      <c r="J25" s="144">
        <f t="shared" si="6"/>
        <v>0</v>
      </c>
      <c r="K25" s="144"/>
      <c r="L25" s="146"/>
      <c r="M25" s="146"/>
      <c r="N25" s="145"/>
      <c r="O25" s="145"/>
      <c r="P25" s="147">
        <f t="shared" si="7"/>
        <v>0</v>
      </c>
      <c r="Q25" s="61">
        <f t="shared" si="1"/>
        <v>0</v>
      </c>
    </row>
    <row r="26" spans="1:18" ht="62.65" customHeight="1" x14ac:dyDescent="0.2">
      <c r="A26" s="157" t="s">
        <v>553</v>
      </c>
      <c r="B26" s="150" t="s">
        <v>554</v>
      </c>
      <c r="C26" s="150" t="s">
        <v>544</v>
      </c>
      <c r="D26" s="148" t="s">
        <v>555</v>
      </c>
      <c r="E26" s="144">
        <f t="shared" si="5"/>
        <v>29309800</v>
      </c>
      <c r="F26" s="144">
        <v>29309800</v>
      </c>
      <c r="G26" s="146">
        <v>13957700</v>
      </c>
      <c r="H26" s="146">
        <v>6173000</v>
      </c>
      <c r="I26" s="146"/>
      <c r="J26" s="144">
        <f t="shared" si="6"/>
        <v>435000</v>
      </c>
      <c r="K26" s="144"/>
      <c r="L26" s="146">
        <v>435000</v>
      </c>
      <c r="M26" s="146"/>
      <c r="N26" s="145">
        <v>350000</v>
      </c>
      <c r="O26" s="145"/>
      <c r="P26" s="147">
        <f t="shared" si="7"/>
        <v>29744800</v>
      </c>
      <c r="Q26" s="61">
        <f t="shared" si="1"/>
        <v>1</v>
      </c>
    </row>
    <row r="27" spans="1:18" ht="72" customHeight="1" x14ac:dyDescent="0.2">
      <c r="A27" s="157" t="s">
        <v>556</v>
      </c>
      <c r="B27" s="150" t="s">
        <v>557</v>
      </c>
      <c r="C27" s="150" t="s">
        <v>544</v>
      </c>
      <c r="D27" s="148" t="s">
        <v>756</v>
      </c>
      <c r="E27" s="144">
        <f t="shared" si="5"/>
        <v>25460000</v>
      </c>
      <c r="F27" s="144">
        <v>25460000</v>
      </c>
      <c r="G27" s="146">
        <v>20868500</v>
      </c>
      <c r="H27" s="146"/>
      <c r="I27" s="146"/>
      <c r="J27" s="144">
        <f t="shared" si="6"/>
        <v>0</v>
      </c>
      <c r="K27" s="144"/>
      <c r="L27" s="146"/>
      <c r="M27" s="146"/>
      <c r="N27" s="145"/>
      <c r="O27" s="145"/>
      <c r="P27" s="147">
        <f t="shared" si="7"/>
        <v>25460000</v>
      </c>
      <c r="Q27" s="61">
        <f t="shared" si="1"/>
        <v>1</v>
      </c>
      <c r="R27" s="185">
        <f>F27+F28+F30+F35+F33+F43+F41</f>
        <v>227850500</v>
      </c>
    </row>
    <row r="28" spans="1:18" ht="39" customHeight="1" x14ac:dyDescent="0.2">
      <c r="A28" s="157" t="s">
        <v>558</v>
      </c>
      <c r="B28" s="150" t="s">
        <v>559</v>
      </c>
      <c r="C28" s="150" t="s">
        <v>544</v>
      </c>
      <c r="D28" s="148" t="s">
        <v>757</v>
      </c>
      <c r="E28" s="144">
        <f t="shared" si="5"/>
        <v>52140000</v>
      </c>
      <c r="F28" s="144">
        <v>52140000</v>
      </c>
      <c r="G28" s="146">
        <v>42718900</v>
      </c>
      <c r="H28" s="146"/>
      <c r="I28" s="146"/>
      <c r="J28" s="144">
        <f t="shared" si="6"/>
        <v>0</v>
      </c>
      <c r="K28" s="144"/>
      <c r="L28" s="146"/>
      <c r="M28" s="146"/>
      <c r="N28" s="145"/>
      <c r="O28" s="145"/>
      <c r="P28" s="147">
        <f t="shared" si="7"/>
        <v>52140000</v>
      </c>
      <c r="Q28" s="61">
        <f t="shared" si="1"/>
        <v>1</v>
      </c>
    </row>
    <row r="29" spans="1:18" ht="57.6" hidden="1" customHeight="1" x14ac:dyDescent="0.2">
      <c r="A29" s="157" t="s">
        <v>560</v>
      </c>
      <c r="B29" s="150" t="s">
        <v>561</v>
      </c>
      <c r="C29" s="150" t="s">
        <v>551</v>
      </c>
      <c r="D29" s="148" t="s">
        <v>758</v>
      </c>
      <c r="E29" s="144">
        <f t="shared" si="5"/>
        <v>0</v>
      </c>
      <c r="F29" s="144"/>
      <c r="G29" s="146"/>
      <c r="H29" s="146"/>
      <c r="I29" s="146"/>
      <c r="J29" s="144">
        <f t="shared" si="6"/>
        <v>0</v>
      </c>
      <c r="K29" s="144"/>
      <c r="L29" s="146"/>
      <c r="M29" s="146"/>
      <c r="N29" s="145"/>
      <c r="O29" s="145"/>
      <c r="P29" s="147">
        <f t="shared" si="7"/>
        <v>0</v>
      </c>
      <c r="Q29" s="61">
        <f t="shared" si="1"/>
        <v>0</v>
      </c>
      <c r="R29" s="132"/>
    </row>
    <row r="30" spans="1:18" ht="71.45" customHeight="1" x14ac:dyDescent="0.2">
      <c r="A30" s="157" t="s">
        <v>562</v>
      </c>
      <c r="B30" s="150" t="s">
        <v>563</v>
      </c>
      <c r="C30" s="150" t="s">
        <v>544</v>
      </c>
      <c r="D30" s="148" t="s">
        <v>759</v>
      </c>
      <c r="E30" s="144">
        <f t="shared" si="5"/>
        <v>42700000</v>
      </c>
      <c r="F30" s="144">
        <v>42700000</v>
      </c>
      <c r="G30" s="146">
        <v>35016100</v>
      </c>
      <c r="H30" s="146"/>
      <c r="I30" s="146"/>
      <c r="J30" s="144">
        <f t="shared" si="6"/>
        <v>0</v>
      </c>
      <c r="K30" s="144"/>
      <c r="L30" s="146"/>
      <c r="M30" s="146"/>
      <c r="N30" s="145"/>
      <c r="O30" s="145"/>
      <c r="P30" s="147">
        <f t="shared" si="7"/>
        <v>42700000</v>
      </c>
      <c r="Q30" s="61">
        <f t="shared" si="1"/>
        <v>1</v>
      </c>
    </row>
    <row r="31" spans="1:18" ht="46.9" customHeight="1" x14ac:dyDescent="0.2">
      <c r="A31" s="157" t="s">
        <v>564</v>
      </c>
      <c r="B31" s="150" t="s">
        <v>565</v>
      </c>
      <c r="C31" s="150" t="s">
        <v>566</v>
      </c>
      <c r="D31" s="148" t="s">
        <v>567</v>
      </c>
      <c r="E31" s="144">
        <f t="shared" si="5"/>
        <v>22520100</v>
      </c>
      <c r="F31" s="144">
        <v>22520100</v>
      </c>
      <c r="G31" s="146">
        <v>16937500</v>
      </c>
      <c r="H31" s="146">
        <v>1414300</v>
      </c>
      <c r="I31" s="146"/>
      <c r="J31" s="144">
        <f t="shared" si="6"/>
        <v>1424800</v>
      </c>
      <c r="K31" s="144"/>
      <c r="L31" s="146">
        <v>1324800</v>
      </c>
      <c r="M31" s="146">
        <v>836000</v>
      </c>
      <c r="N31" s="145">
        <v>81200</v>
      </c>
      <c r="O31" s="145">
        <v>100000</v>
      </c>
      <c r="P31" s="147">
        <f t="shared" si="7"/>
        <v>23944900</v>
      </c>
      <c r="Q31" s="61">
        <f t="shared" si="1"/>
        <v>1</v>
      </c>
    </row>
    <row r="32" spans="1:18" ht="57" customHeight="1" x14ac:dyDescent="0.2">
      <c r="A32" s="157" t="s">
        <v>568</v>
      </c>
      <c r="B32" s="150" t="s">
        <v>569</v>
      </c>
      <c r="C32" s="150" t="s">
        <v>570</v>
      </c>
      <c r="D32" s="148" t="s">
        <v>98</v>
      </c>
      <c r="E32" s="144">
        <f t="shared" si="5"/>
        <v>225471900</v>
      </c>
      <c r="F32" s="144">
        <v>225471900</v>
      </c>
      <c r="G32" s="145">
        <v>121020900</v>
      </c>
      <c r="H32" s="146">
        <v>31468500</v>
      </c>
      <c r="I32" s="146"/>
      <c r="J32" s="144">
        <f t="shared" si="6"/>
        <v>26900000</v>
      </c>
      <c r="K32" s="144"/>
      <c r="L32" s="146">
        <v>24220000</v>
      </c>
      <c r="M32" s="146">
        <v>5688000</v>
      </c>
      <c r="N32" s="145">
        <v>1967300</v>
      </c>
      <c r="O32" s="145">
        <v>2680000</v>
      </c>
      <c r="P32" s="147">
        <f t="shared" si="7"/>
        <v>252371900</v>
      </c>
      <c r="Q32" s="61">
        <f t="shared" si="1"/>
        <v>1</v>
      </c>
    </row>
    <row r="33" spans="1:18" ht="57" customHeight="1" x14ac:dyDescent="0.2">
      <c r="A33" s="157" t="s">
        <v>571</v>
      </c>
      <c r="B33" s="150" t="s">
        <v>572</v>
      </c>
      <c r="C33" s="150" t="s">
        <v>570</v>
      </c>
      <c r="D33" s="148" t="s">
        <v>796</v>
      </c>
      <c r="E33" s="144">
        <f t="shared" si="5"/>
        <v>52130000</v>
      </c>
      <c r="F33" s="144">
        <v>52130000</v>
      </c>
      <c r="G33" s="146">
        <v>42800000</v>
      </c>
      <c r="H33" s="146"/>
      <c r="I33" s="146"/>
      <c r="J33" s="144">
        <f t="shared" si="6"/>
        <v>0</v>
      </c>
      <c r="K33" s="144"/>
      <c r="L33" s="146"/>
      <c r="M33" s="146"/>
      <c r="N33" s="145"/>
      <c r="O33" s="145"/>
      <c r="P33" s="147">
        <f t="shared" si="7"/>
        <v>52130000</v>
      </c>
      <c r="Q33" s="61">
        <f t="shared" si="1"/>
        <v>1</v>
      </c>
    </row>
    <row r="34" spans="1:18" ht="39" customHeight="1" x14ac:dyDescent="0.2">
      <c r="A34" s="157" t="s">
        <v>573</v>
      </c>
      <c r="B34" s="150" t="s">
        <v>574</v>
      </c>
      <c r="C34" s="150" t="s">
        <v>575</v>
      </c>
      <c r="D34" s="148" t="s">
        <v>576</v>
      </c>
      <c r="E34" s="144">
        <f t="shared" si="5"/>
        <v>123938200</v>
      </c>
      <c r="F34" s="144">
        <v>123938200</v>
      </c>
      <c r="G34" s="146"/>
      <c r="H34" s="146"/>
      <c r="I34" s="146"/>
      <c r="J34" s="144">
        <f t="shared" si="6"/>
        <v>19600500</v>
      </c>
      <c r="K34" s="144"/>
      <c r="L34" s="146">
        <v>16800500</v>
      </c>
      <c r="M34" s="146"/>
      <c r="N34" s="145"/>
      <c r="O34" s="145">
        <v>2800000</v>
      </c>
      <c r="P34" s="147">
        <f t="shared" si="7"/>
        <v>143538700</v>
      </c>
      <c r="Q34" s="61">
        <f t="shared" si="1"/>
        <v>1</v>
      </c>
    </row>
    <row r="35" spans="1:18" ht="46.15" customHeight="1" x14ac:dyDescent="0.2">
      <c r="A35" s="157" t="s">
        <v>577</v>
      </c>
      <c r="B35" s="150" t="s">
        <v>578</v>
      </c>
      <c r="C35" s="150" t="s">
        <v>575</v>
      </c>
      <c r="D35" s="148" t="s">
        <v>579</v>
      </c>
      <c r="E35" s="144">
        <f t="shared" si="5"/>
        <v>16168500</v>
      </c>
      <c r="F35" s="144">
        <v>16168500</v>
      </c>
      <c r="G35" s="146"/>
      <c r="H35" s="146"/>
      <c r="I35" s="146"/>
      <c r="J35" s="144">
        <f t="shared" si="6"/>
        <v>0</v>
      </c>
      <c r="K35" s="144"/>
      <c r="L35" s="146"/>
      <c r="M35" s="146"/>
      <c r="N35" s="145"/>
      <c r="O35" s="145"/>
      <c r="P35" s="147">
        <f t="shared" si="7"/>
        <v>16168500</v>
      </c>
      <c r="Q35" s="61">
        <f t="shared" si="1"/>
        <v>1</v>
      </c>
      <c r="R35" s="132"/>
    </row>
    <row r="36" spans="1:18" ht="34.5" customHeight="1" x14ac:dyDescent="0.2">
      <c r="A36" s="150" t="s">
        <v>580</v>
      </c>
      <c r="B36" s="150" t="s">
        <v>581</v>
      </c>
      <c r="C36" s="150" t="s">
        <v>582</v>
      </c>
      <c r="D36" s="148" t="s">
        <v>583</v>
      </c>
      <c r="E36" s="144">
        <f t="shared" si="5"/>
        <v>29924800</v>
      </c>
      <c r="F36" s="144">
        <v>29924800</v>
      </c>
      <c r="G36" s="146"/>
      <c r="H36" s="146"/>
      <c r="I36" s="146"/>
      <c r="J36" s="144">
        <f t="shared" si="6"/>
        <v>11640000</v>
      </c>
      <c r="K36" s="144"/>
      <c r="L36" s="146">
        <v>11640000</v>
      </c>
      <c r="M36" s="146"/>
      <c r="N36" s="145"/>
      <c r="O36" s="145"/>
      <c r="P36" s="147">
        <f t="shared" si="7"/>
        <v>41564800</v>
      </c>
      <c r="Q36" s="61">
        <f t="shared" si="1"/>
        <v>1</v>
      </c>
    </row>
    <row r="37" spans="1:18" ht="33.4" customHeight="1" x14ac:dyDescent="0.2">
      <c r="A37" s="150" t="s">
        <v>584</v>
      </c>
      <c r="B37" s="150" t="s">
        <v>585</v>
      </c>
      <c r="C37" s="150" t="s">
        <v>586</v>
      </c>
      <c r="D37" s="148" t="s">
        <v>587</v>
      </c>
      <c r="E37" s="144">
        <f t="shared" si="5"/>
        <v>24309700</v>
      </c>
      <c r="F37" s="146">
        <v>24309700</v>
      </c>
      <c r="G37" s="146">
        <v>18176400</v>
      </c>
      <c r="H37" s="146">
        <v>1646700</v>
      </c>
      <c r="I37" s="146"/>
      <c r="J37" s="144">
        <f t="shared" si="6"/>
        <v>1557900</v>
      </c>
      <c r="K37" s="144"/>
      <c r="L37" s="146">
        <v>1557900</v>
      </c>
      <c r="M37" s="146">
        <v>852500</v>
      </c>
      <c r="N37" s="145">
        <v>447800</v>
      </c>
      <c r="O37" s="145"/>
      <c r="P37" s="147">
        <f t="shared" si="7"/>
        <v>25867600</v>
      </c>
      <c r="Q37" s="61">
        <f t="shared" si="1"/>
        <v>1</v>
      </c>
    </row>
    <row r="38" spans="1:18" ht="38.25" customHeight="1" x14ac:dyDescent="0.2">
      <c r="A38" s="150" t="s">
        <v>588</v>
      </c>
      <c r="B38" s="150" t="s">
        <v>589</v>
      </c>
      <c r="C38" s="150" t="s">
        <v>590</v>
      </c>
      <c r="D38" s="148" t="s">
        <v>591</v>
      </c>
      <c r="E38" s="144">
        <f t="shared" si="5"/>
        <v>4804000</v>
      </c>
      <c r="F38" s="144">
        <v>4804000</v>
      </c>
      <c r="G38" s="146">
        <v>3431700</v>
      </c>
      <c r="H38" s="146">
        <v>187300</v>
      </c>
      <c r="I38" s="146"/>
      <c r="J38" s="144">
        <f t="shared" si="6"/>
        <v>55000</v>
      </c>
      <c r="K38" s="144"/>
      <c r="L38" s="146">
        <v>55000</v>
      </c>
      <c r="M38" s="146"/>
      <c r="N38" s="145">
        <v>7000</v>
      </c>
      <c r="O38" s="145"/>
      <c r="P38" s="147">
        <f t="shared" si="7"/>
        <v>4859000</v>
      </c>
      <c r="Q38" s="61">
        <f t="shared" si="1"/>
        <v>1</v>
      </c>
    </row>
    <row r="39" spans="1:18" ht="28.5" customHeight="1" x14ac:dyDescent="0.2">
      <c r="A39" s="150" t="s">
        <v>592</v>
      </c>
      <c r="B39" s="150" t="s">
        <v>593</v>
      </c>
      <c r="C39" s="150" t="s">
        <v>590</v>
      </c>
      <c r="D39" s="148" t="s">
        <v>594</v>
      </c>
      <c r="E39" s="144">
        <f t="shared" si="5"/>
        <v>6754900</v>
      </c>
      <c r="F39" s="144">
        <v>6754900</v>
      </c>
      <c r="G39" s="146">
        <v>1891700</v>
      </c>
      <c r="H39" s="146"/>
      <c r="I39" s="146"/>
      <c r="J39" s="144">
        <f t="shared" si="6"/>
        <v>0</v>
      </c>
      <c r="K39" s="144"/>
      <c r="L39" s="146"/>
      <c r="M39" s="146"/>
      <c r="N39" s="145"/>
      <c r="O39" s="145"/>
      <c r="P39" s="147">
        <f t="shared" si="7"/>
        <v>6754900</v>
      </c>
      <c r="Q39" s="61">
        <f t="shared" si="1"/>
        <v>1</v>
      </c>
    </row>
    <row r="40" spans="1:18" ht="48" hidden="1" customHeight="1" x14ac:dyDescent="0.2">
      <c r="A40" s="150" t="s">
        <v>595</v>
      </c>
      <c r="B40" s="150" t="s">
        <v>596</v>
      </c>
      <c r="C40" s="150" t="s">
        <v>590</v>
      </c>
      <c r="D40" s="148" t="s">
        <v>597</v>
      </c>
      <c r="E40" s="144">
        <f t="shared" si="5"/>
        <v>0</v>
      </c>
      <c r="F40" s="144"/>
      <c r="G40" s="146"/>
      <c r="H40" s="146"/>
      <c r="I40" s="146"/>
      <c r="J40" s="144">
        <f t="shared" si="6"/>
        <v>0</v>
      </c>
      <c r="K40" s="144"/>
      <c r="L40" s="146"/>
      <c r="M40" s="146"/>
      <c r="N40" s="145"/>
      <c r="O40" s="145"/>
      <c r="P40" s="147">
        <f t="shared" si="7"/>
        <v>0</v>
      </c>
      <c r="Q40" s="61">
        <f t="shared" si="1"/>
        <v>0</v>
      </c>
    </row>
    <row r="41" spans="1:18" ht="34.5" customHeight="1" x14ac:dyDescent="0.2">
      <c r="A41" s="150" t="s">
        <v>795</v>
      </c>
      <c r="B41" s="161">
        <v>8500</v>
      </c>
      <c r="C41" s="150" t="s">
        <v>522</v>
      </c>
      <c r="D41" s="148" t="s">
        <v>75</v>
      </c>
      <c r="E41" s="144">
        <f t="shared" ref="E41:P41" si="8">+E42</f>
        <v>4990900</v>
      </c>
      <c r="F41" s="144">
        <f t="shared" si="8"/>
        <v>4990900</v>
      </c>
      <c r="G41" s="144">
        <f t="shared" si="8"/>
        <v>0</v>
      </c>
      <c r="H41" s="144">
        <f t="shared" si="8"/>
        <v>0</v>
      </c>
      <c r="I41" s="144">
        <f t="shared" si="8"/>
        <v>0</v>
      </c>
      <c r="J41" s="144">
        <f t="shared" si="8"/>
        <v>0</v>
      </c>
      <c r="K41" s="144">
        <f t="shared" si="8"/>
        <v>0</v>
      </c>
      <c r="L41" s="144">
        <f t="shared" si="8"/>
        <v>0</v>
      </c>
      <c r="M41" s="144">
        <f t="shared" si="8"/>
        <v>0</v>
      </c>
      <c r="N41" s="144">
        <f t="shared" si="8"/>
        <v>0</v>
      </c>
      <c r="O41" s="144">
        <f t="shared" si="8"/>
        <v>0</v>
      </c>
      <c r="P41" s="144">
        <f t="shared" si="8"/>
        <v>4990900</v>
      </c>
      <c r="Q41" s="61">
        <f t="shared" si="1"/>
        <v>1</v>
      </c>
    </row>
    <row r="42" spans="1:18" s="133" customFormat="1" ht="31.15" customHeight="1" x14ac:dyDescent="0.2">
      <c r="A42" s="162"/>
      <c r="B42" s="162"/>
      <c r="C42" s="163"/>
      <c r="D42" s="164" t="s">
        <v>382</v>
      </c>
      <c r="E42" s="165">
        <f>F42+I42</f>
        <v>4990900</v>
      </c>
      <c r="F42" s="165">
        <f>2990900+2000000</f>
        <v>4990900</v>
      </c>
      <c r="G42" s="165"/>
      <c r="H42" s="165"/>
      <c r="I42" s="165"/>
      <c r="J42" s="165">
        <f>L42+O42</f>
        <v>0</v>
      </c>
      <c r="K42" s="165"/>
      <c r="L42" s="165"/>
      <c r="M42" s="165"/>
      <c r="N42" s="165"/>
      <c r="O42" s="165"/>
      <c r="P42" s="166">
        <f>E42+J42</f>
        <v>4990900</v>
      </c>
      <c r="Q42" s="61">
        <f t="shared" si="1"/>
        <v>1</v>
      </c>
    </row>
    <row r="43" spans="1:18" ht="42" customHeight="1" x14ac:dyDescent="0.2">
      <c r="A43" s="150" t="s">
        <v>491</v>
      </c>
      <c r="B43" s="151">
        <v>9310</v>
      </c>
      <c r="C43" s="150" t="s">
        <v>521</v>
      </c>
      <c r="D43" s="158" t="s">
        <v>492</v>
      </c>
      <c r="E43" s="144">
        <f t="shared" si="5"/>
        <v>34261100</v>
      </c>
      <c r="F43" s="144">
        <f>36261100-2000000</f>
        <v>34261100</v>
      </c>
      <c r="G43" s="145"/>
      <c r="H43" s="145"/>
      <c r="I43" s="145"/>
      <c r="J43" s="144">
        <f t="shared" si="6"/>
        <v>0</v>
      </c>
      <c r="K43" s="144"/>
      <c r="L43" s="145"/>
      <c r="M43" s="145"/>
      <c r="N43" s="145"/>
      <c r="O43" s="145"/>
      <c r="P43" s="147">
        <f t="shared" si="7"/>
        <v>34261100</v>
      </c>
      <c r="Q43" s="61">
        <f t="shared" si="1"/>
        <v>1</v>
      </c>
    </row>
    <row r="44" spans="1:18" ht="66.75" hidden="1" customHeight="1" x14ac:dyDescent="0.2">
      <c r="A44" s="150" t="s">
        <v>493</v>
      </c>
      <c r="B44" s="151">
        <v>9330</v>
      </c>
      <c r="C44" s="150" t="s">
        <v>521</v>
      </c>
      <c r="D44" s="158" t="s">
        <v>494</v>
      </c>
      <c r="E44" s="144">
        <f t="shared" si="5"/>
        <v>0</v>
      </c>
      <c r="F44" s="144"/>
      <c r="G44" s="145"/>
      <c r="H44" s="145"/>
      <c r="I44" s="145"/>
      <c r="J44" s="144">
        <f t="shared" si="6"/>
        <v>0</v>
      </c>
      <c r="K44" s="144"/>
      <c r="L44" s="145"/>
      <c r="M44" s="145"/>
      <c r="N44" s="145"/>
      <c r="O44" s="145"/>
      <c r="P44" s="147">
        <f t="shared" si="7"/>
        <v>0</v>
      </c>
      <c r="Q44" s="61">
        <f t="shared" si="1"/>
        <v>0</v>
      </c>
    </row>
    <row r="45" spans="1:18" ht="36" customHeight="1" x14ac:dyDescent="0.2">
      <c r="A45" s="152" t="s">
        <v>598</v>
      </c>
      <c r="B45" s="153"/>
      <c r="C45" s="153"/>
      <c r="D45" s="137" t="s">
        <v>90</v>
      </c>
      <c r="E45" s="138">
        <f t="shared" ref="E45:P45" si="9">E46</f>
        <v>262195300</v>
      </c>
      <c r="F45" s="138">
        <f t="shared" si="9"/>
        <v>262195300</v>
      </c>
      <c r="G45" s="138">
        <f t="shared" si="9"/>
        <v>0</v>
      </c>
      <c r="H45" s="138">
        <f t="shared" si="9"/>
        <v>0</v>
      </c>
      <c r="I45" s="138">
        <f t="shared" si="9"/>
        <v>0</v>
      </c>
      <c r="J45" s="138">
        <f t="shared" si="9"/>
        <v>22900000</v>
      </c>
      <c r="K45" s="138">
        <f t="shared" si="9"/>
        <v>0</v>
      </c>
      <c r="L45" s="138">
        <f t="shared" si="9"/>
        <v>22900000</v>
      </c>
      <c r="M45" s="138">
        <f t="shared" si="9"/>
        <v>0</v>
      </c>
      <c r="N45" s="138">
        <f t="shared" si="9"/>
        <v>0</v>
      </c>
      <c r="O45" s="138">
        <f t="shared" si="9"/>
        <v>0</v>
      </c>
      <c r="P45" s="138">
        <f t="shared" si="9"/>
        <v>285095300</v>
      </c>
      <c r="Q45" s="61">
        <f t="shared" si="1"/>
        <v>1</v>
      </c>
    </row>
    <row r="46" spans="1:18" s="131" customFormat="1" ht="37.5" customHeight="1" x14ac:dyDescent="0.2">
      <c r="A46" s="154" t="s">
        <v>599</v>
      </c>
      <c r="B46" s="155"/>
      <c r="C46" s="155"/>
      <c r="D46" s="156" t="s">
        <v>91</v>
      </c>
      <c r="E46" s="141">
        <f>SUM(E47:E60)</f>
        <v>262195300</v>
      </c>
      <c r="F46" s="141">
        <f t="shared" ref="F46:P46" si="10">SUM(F47:F60)</f>
        <v>262195300</v>
      </c>
      <c r="G46" s="141">
        <f t="shared" si="10"/>
        <v>0</v>
      </c>
      <c r="H46" s="141">
        <f t="shared" si="10"/>
        <v>0</v>
      </c>
      <c r="I46" s="141">
        <f t="shared" si="10"/>
        <v>0</v>
      </c>
      <c r="J46" s="141">
        <f t="shared" si="10"/>
        <v>22900000</v>
      </c>
      <c r="K46" s="141">
        <f t="shared" si="10"/>
        <v>0</v>
      </c>
      <c r="L46" s="141">
        <f t="shared" si="10"/>
        <v>22900000</v>
      </c>
      <c r="M46" s="141">
        <f t="shared" si="10"/>
        <v>0</v>
      </c>
      <c r="N46" s="141">
        <f t="shared" si="10"/>
        <v>0</v>
      </c>
      <c r="O46" s="141">
        <f t="shared" si="10"/>
        <v>0</v>
      </c>
      <c r="P46" s="141">
        <f t="shared" si="10"/>
        <v>285095300</v>
      </c>
      <c r="Q46" s="61">
        <f t="shared" si="1"/>
        <v>1</v>
      </c>
    </row>
    <row r="47" spans="1:18" ht="42.75" customHeight="1" x14ac:dyDescent="0.2">
      <c r="A47" s="150" t="s">
        <v>600</v>
      </c>
      <c r="B47" s="151">
        <v>1101</v>
      </c>
      <c r="C47" s="150" t="s">
        <v>575</v>
      </c>
      <c r="D47" s="148" t="s">
        <v>576</v>
      </c>
      <c r="E47" s="144">
        <f t="shared" ref="E47:E60" si="11">F47+I47</f>
        <v>63510600</v>
      </c>
      <c r="F47" s="144">
        <v>63510600</v>
      </c>
      <c r="G47" s="145"/>
      <c r="H47" s="145"/>
      <c r="I47" s="145"/>
      <c r="J47" s="144">
        <f t="shared" ref="J47:J60" si="12">L47+O47</f>
        <v>22450000</v>
      </c>
      <c r="K47" s="144"/>
      <c r="L47" s="145">
        <v>22450000</v>
      </c>
      <c r="M47" s="145"/>
      <c r="N47" s="145"/>
      <c r="O47" s="145"/>
      <c r="P47" s="147">
        <f t="shared" ref="P47:P60" si="13">E47+J47</f>
        <v>85960600</v>
      </c>
      <c r="Q47" s="61">
        <f t="shared" si="1"/>
        <v>1</v>
      </c>
    </row>
    <row r="48" spans="1:18" ht="42.75" customHeight="1" x14ac:dyDescent="0.2">
      <c r="A48" s="150" t="s">
        <v>601</v>
      </c>
      <c r="B48" s="151">
        <v>1102</v>
      </c>
      <c r="C48" s="150" t="s">
        <v>575</v>
      </c>
      <c r="D48" s="148" t="s">
        <v>579</v>
      </c>
      <c r="E48" s="144">
        <f t="shared" si="11"/>
        <v>7033000</v>
      </c>
      <c r="F48" s="144">
        <v>7033000</v>
      </c>
      <c r="G48" s="145"/>
      <c r="H48" s="145"/>
      <c r="I48" s="145"/>
      <c r="J48" s="144">
        <f t="shared" si="12"/>
        <v>0</v>
      </c>
      <c r="K48" s="144"/>
      <c r="L48" s="145"/>
      <c r="M48" s="145"/>
      <c r="N48" s="145"/>
      <c r="O48" s="145"/>
      <c r="P48" s="147">
        <f t="shared" si="13"/>
        <v>7033000</v>
      </c>
      <c r="Q48" s="61">
        <f t="shared" si="1"/>
        <v>1</v>
      </c>
    </row>
    <row r="49" spans="1:17" ht="42.75" customHeight="1" x14ac:dyDescent="0.2">
      <c r="A49" s="150" t="s">
        <v>602</v>
      </c>
      <c r="B49" s="151">
        <v>1120</v>
      </c>
      <c r="C49" s="150" t="s">
        <v>586</v>
      </c>
      <c r="D49" s="148" t="s">
        <v>587</v>
      </c>
      <c r="E49" s="144">
        <f t="shared" si="11"/>
        <v>2100000</v>
      </c>
      <c r="F49" s="144">
        <v>2100000</v>
      </c>
      <c r="G49" s="145"/>
      <c r="H49" s="145"/>
      <c r="I49" s="145"/>
      <c r="J49" s="144">
        <f t="shared" si="12"/>
        <v>450000</v>
      </c>
      <c r="K49" s="144"/>
      <c r="L49" s="145">
        <v>450000</v>
      </c>
      <c r="M49" s="145"/>
      <c r="N49" s="145"/>
      <c r="O49" s="145"/>
      <c r="P49" s="147">
        <f t="shared" si="13"/>
        <v>2550000</v>
      </c>
      <c r="Q49" s="61">
        <f t="shared" si="1"/>
        <v>1</v>
      </c>
    </row>
    <row r="50" spans="1:17" ht="26.25" customHeight="1" x14ac:dyDescent="0.2">
      <c r="A50" s="150" t="s">
        <v>603</v>
      </c>
      <c r="B50" s="151">
        <v>2010</v>
      </c>
      <c r="C50" s="150" t="s">
        <v>604</v>
      </c>
      <c r="D50" s="148" t="s">
        <v>605</v>
      </c>
      <c r="E50" s="144">
        <f t="shared" si="11"/>
        <v>67997760</v>
      </c>
      <c r="F50" s="144">
        <f>66497760+1500000</f>
        <v>67997760</v>
      </c>
      <c r="G50" s="146"/>
      <c r="H50" s="146"/>
      <c r="I50" s="146"/>
      <c r="J50" s="144">
        <f t="shared" si="12"/>
        <v>0</v>
      </c>
      <c r="K50" s="144"/>
      <c r="L50" s="146"/>
      <c r="M50" s="146"/>
      <c r="N50" s="145"/>
      <c r="O50" s="145"/>
      <c r="P50" s="147">
        <f t="shared" si="13"/>
        <v>67997760</v>
      </c>
      <c r="Q50" s="61">
        <f t="shared" si="1"/>
        <v>1</v>
      </c>
    </row>
    <row r="51" spans="1:17" ht="25.5" customHeight="1" x14ac:dyDescent="0.2">
      <c r="A51" s="150" t="s">
        <v>606</v>
      </c>
      <c r="B51" s="151">
        <v>2020</v>
      </c>
      <c r="C51" s="150" t="s">
        <v>607</v>
      </c>
      <c r="D51" s="148" t="s">
        <v>608</v>
      </c>
      <c r="E51" s="144">
        <f t="shared" si="11"/>
        <v>22543840</v>
      </c>
      <c r="F51" s="144">
        <v>22543840</v>
      </c>
      <c r="G51" s="146"/>
      <c r="H51" s="146"/>
      <c r="I51" s="146"/>
      <c r="J51" s="144">
        <f t="shared" si="12"/>
        <v>0</v>
      </c>
      <c r="K51" s="144"/>
      <c r="L51" s="146"/>
      <c r="M51" s="146"/>
      <c r="N51" s="145"/>
      <c r="O51" s="145"/>
      <c r="P51" s="147">
        <f t="shared" si="13"/>
        <v>22543840</v>
      </c>
      <c r="Q51" s="61">
        <f t="shared" si="1"/>
        <v>1</v>
      </c>
    </row>
    <row r="52" spans="1:17" ht="27" customHeight="1" x14ac:dyDescent="0.2">
      <c r="A52" s="150" t="s">
        <v>609</v>
      </c>
      <c r="B52" s="151">
        <v>2030</v>
      </c>
      <c r="C52" s="150" t="s">
        <v>610</v>
      </c>
      <c r="D52" s="148" t="s">
        <v>611</v>
      </c>
      <c r="E52" s="144">
        <f t="shared" si="11"/>
        <v>7263600</v>
      </c>
      <c r="F52" s="144">
        <v>7263600</v>
      </c>
      <c r="G52" s="146"/>
      <c r="H52" s="146"/>
      <c r="I52" s="146"/>
      <c r="J52" s="144">
        <f t="shared" si="12"/>
        <v>0</v>
      </c>
      <c r="K52" s="144"/>
      <c r="L52" s="146"/>
      <c r="M52" s="146"/>
      <c r="N52" s="145"/>
      <c r="O52" s="145"/>
      <c r="P52" s="147">
        <f t="shared" si="13"/>
        <v>7263600</v>
      </c>
      <c r="Q52" s="61">
        <f t="shared" si="1"/>
        <v>1</v>
      </c>
    </row>
    <row r="53" spans="1:17" ht="20.25" hidden="1" customHeight="1" x14ac:dyDescent="0.2">
      <c r="A53" s="150" t="s">
        <v>612</v>
      </c>
      <c r="B53" s="151">
        <v>2040</v>
      </c>
      <c r="C53" s="150" t="s">
        <v>613</v>
      </c>
      <c r="D53" s="148" t="s">
        <v>614</v>
      </c>
      <c r="E53" s="144">
        <f t="shared" si="11"/>
        <v>0</v>
      </c>
      <c r="F53" s="144"/>
      <c r="G53" s="146"/>
      <c r="H53" s="146"/>
      <c r="I53" s="146"/>
      <c r="J53" s="144">
        <f t="shared" si="12"/>
        <v>0</v>
      </c>
      <c r="K53" s="144"/>
      <c r="L53" s="146"/>
      <c r="M53" s="146"/>
      <c r="N53" s="145"/>
      <c r="O53" s="145"/>
      <c r="P53" s="147">
        <f t="shared" si="13"/>
        <v>0</v>
      </c>
      <c r="Q53" s="61">
        <f t="shared" si="1"/>
        <v>0</v>
      </c>
    </row>
    <row r="54" spans="1:17" ht="33.75" customHeight="1" x14ac:dyDescent="0.2">
      <c r="A54" s="150" t="s">
        <v>615</v>
      </c>
      <c r="B54" s="151">
        <v>2050</v>
      </c>
      <c r="C54" s="150" t="s">
        <v>616</v>
      </c>
      <c r="D54" s="148" t="s">
        <v>617</v>
      </c>
      <c r="E54" s="144">
        <f t="shared" si="11"/>
        <v>25233400</v>
      </c>
      <c r="F54" s="144">
        <f>2457800+22775600</f>
        <v>25233400</v>
      </c>
      <c r="G54" s="146"/>
      <c r="H54" s="146"/>
      <c r="I54" s="146"/>
      <c r="J54" s="144">
        <f t="shared" si="12"/>
        <v>0</v>
      </c>
      <c r="K54" s="144"/>
      <c r="L54" s="146"/>
      <c r="M54" s="146"/>
      <c r="N54" s="145"/>
      <c r="O54" s="145"/>
      <c r="P54" s="147">
        <f t="shared" si="13"/>
        <v>25233400</v>
      </c>
      <c r="Q54" s="61">
        <f t="shared" si="1"/>
        <v>1</v>
      </c>
    </row>
    <row r="55" spans="1:17" ht="22.5" customHeight="1" x14ac:dyDescent="0.2">
      <c r="A55" s="150" t="s">
        <v>618</v>
      </c>
      <c r="B55" s="151">
        <v>2060</v>
      </c>
      <c r="C55" s="150" t="s">
        <v>619</v>
      </c>
      <c r="D55" s="148" t="s">
        <v>620</v>
      </c>
      <c r="E55" s="144">
        <f t="shared" si="11"/>
        <v>15720000</v>
      </c>
      <c r="F55" s="144">
        <f>1720000+14000000</f>
        <v>15720000</v>
      </c>
      <c r="G55" s="146"/>
      <c r="H55" s="146"/>
      <c r="I55" s="146"/>
      <c r="J55" s="144">
        <f t="shared" si="12"/>
        <v>0</v>
      </c>
      <c r="K55" s="144"/>
      <c r="L55" s="146"/>
      <c r="M55" s="146"/>
      <c r="N55" s="145"/>
      <c r="O55" s="145"/>
      <c r="P55" s="147">
        <f t="shared" si="13"/>
        <v>15720000</v>
      </c>
      <c r="Q55" s="61">
        <f t="shared" si="1"/>
        <v>1</v>
      </c>
    </row>
    <row r="56" spans="1:17" ht="29.25" customHeight="1" x14ac:dyDescent="0.2">
      <c r="A56" s="150" t="s">
        <v>621</v>
      </c>
      <c r="B56" s="151">
        <v>2070</v>
      </c>
      <c r="C56" s="150" t="s">
        <v>622</v>
      </c>
      <c r="D56" s="148" t="s">
        <v>623</v>
      </c>
      <c r="E56" s="144">
        <f t="shared" si="11"/>
        <v>7434100</v>
      </c>
      <c r="F56" s="144">
        <v>7434100</v>
      </c>
      <c r="G56" s="146"/>
      <c r="H56" s="146"/>
      <c r="I56" s="146"/>
      <c r="J56" s="144">
        <f t="shared" si="12"/>
        <v>0</v>
      </c>
      <c r="K56" s="144"/>
      <c r="L56" s="146"/>
      <c r="M56" s="146"/>
      <c r="N56" s="145"/>
      <c r="O56" s="145"/>
      <c r="P56" s="147">
        <f t="shared" si="13"/>
        <v>7434100</v>
      </c>
      <c r="Q56" s="61">
        <f t="shared" si="1"/>
        <v>1</v>
      </c>
    </row>
    <row r="57" spans="1:17" ht="27" customHeight="1" x14ac:dyDescent="0.2">
      <c r="A57" s="150" t="s">
        <v>624</v>
      </c>
      <c r="B57" s="151">
        <v>2090</v>
      </c>
      <c r="C57" s="150" t="s">
        <v>625</v>
      </c>
      <c r="D57" s="148" t="s">
        <v>626</v>
      </c>
      <c r="E57" s="144">
        <f t="shared" si="11"/>
        <v>886900</v>
      </c>
      <c r="F57" s="144">
        <v>886900</v>
      </c>
      <c r="G57" s="146"/>
      <c r="H57" s="146"/>
      <c r="I57" s="146"/>
      <c r="J57" s="144">
        <f t="shared" si="12"/>
        <v>0</v>
      </c>
      <c r="K57" s="144"/>
      <c r="L57" s="146"/>
      <c r="M57" s="146"/>
      <c r="N57" s="145"/>
      <c r="O57" s="145"/>
      <c r="P57" s="147">
        <f t="shared" si="13"/>
        <v>886900</v>
      </c>
      <c r="Q57" s="61">
        <f t="shared" si="1"/>
        <v>1</v>
      </c>
    </row>
    <row r="58" spans="1:17" ht="27" customHeight="1" x14ac:dyDescent="0.2">
      <c r="A58" s="150" t="s">
        <v>627</v>
      </c>
      <c r="B58" s="151">
        <v>2130</v>
      </c>
      <c r="C58" s="150" t="s">
        <v>628</v>
      </c>
      <c r="D58" s="148" t="s">
        <v>629</v>
      </c>
      <c r="E58" s="144">
        <f t="shared" si="11"/>
        <v>14754000</v>
      </c>
      <c r="F58" s="144">
        <f>486400+14267600</f>
        <v>14754000</v>
      </c>
      <c r="G58" s="146"/>
      <c r="H58" s="146"/>
      <c r="I58" s="146"/>
      <c r="J58" s="144">
        <f t="shared" si="12"/>
        <v>0</v>
      </c>
      <c r="K58" s="144"/>
      <c r="L58" s="146"/>
      <c r="M58" s="146"/>
      <c r="N58" s="145"/>
      <c r="O58" s="145"/>
      <c r="P58" s="147">
        <f t="shared" si="13"/>
        <v>14754000</v>
      </c>
      <c r="Q58" s="61">
        <f t="shared" si="1"/>
        <v>1</v>
      </c>
    </row>
    <row r="59" spans="1:17" ht="26.25" customHeight="1" x14ac:dyDescent="0.2">
      <c r="A59" s="150" t="s">
        <v>630</v>
      </c>
      <c r="B59" s="151">
        <v>2151</v>
      </c>
      <c r="C59" s="150" t="s">
        <v>628</v>
      </c>
      <c r="D59" s="148" t="s">
        <v>631</v>
      </c>
      <c r="E59" s="144">
        <f t="shared" si="11"/>
        <v>13354960</v>
      </c>
      <c r="F59" s="144">
        <v>13354960</v>
      </c>
      <c r="G59" s="146"/>
      <c r="H59" s="146"/>
      <c r="I59" s="146"/>
      <c r="J59" s="144">
        <f t="shared" si="12"/>
        <v>0</v>
      </c>
      <c r="K59" s="159"/>
      <c r="L59" s="146"/>
      <c r="M59" s="146"/>
      <c r="N59" s="145"/>
      <c r="O59" s="145"/>
      <c r="P59" s="147">
        <f t="shared" si="13"/>
        <v>13354960</v>
      </c>
      <c r="Q59" s="61">
        <f t="shared" si="1"/>
        <v>1</v>
      </c>
    </row>
    <row r="60" spans="1:17" ht="26.25" customHeight="1" x14ac:dyDescent="0.2">
      <c r="A60" s="150" t="s">
        <v>632</v>
      </c>
      <c r="B60" s="151">
        <v>2152</v>
      </c>
      <c r="C60" s="150" t="s">
        <v>628</v>
      </c>
      <c r="D60" s="148" t="s">
        <v>633</v>
      </c>
      <c r="E60" s="144">
        <f t="shared" si="11"/>
        <v>14363140</v>
      </c>
      <c r="F60" s="144">
        <v>14363140</v>
      </c>
      <c r="G60" s="146"/>
      <c r="H60" s="146"/>
      <c r="I60" s="146"/>
      <c r="J60" s="144">
        <f t="shared" si="12"/>
        <v>0</v>
      </c>
      <c r="K60" s="159"/>
      <c r="L60" s="146"/>
      <c r="M60" s="146"/>
      <c r="N60" s="145"/>
      <c r="O60" s="145"/>
      <c r="P60" s="147">
        <f t="shared" si="13"/>
        <v>14363140</v>
      </c>
      <c r="Q60" s="61">
        <f t="shared" si="1"/>
        <v>1</v>
      </c>
    </row>
    <row r="61" spans="1:17" ht="39" customHeight="1" x14ac:dyDescent="0.2">
      <c r="A61" s="152" t="s">
        <v>636</v>
      </c>
      <c r="B61" s="152"/>
      <c r="C61" s="152"/>
      <c r="D61" s="137" t="s">
        <v>92</v>
      </c>
      <c r="E61" s="138">
        <f t="shared" ref="E61:P61" si="14">E62</f>
        <v>144250300</v>
      </c>
      <c r="F61" s="138">
        <f t="shared" si="14"/>
        <v>144250300</v>
      </c>
      <c r="G61" s="138">
        <f t="shared" si="14"/>
        <v>87098949</v>
      </c>
      <c r="H61" s="138">
        <f t="shared" si="14"/>
        <v>11729620</v>
      </c>
      <c r="I61" s="138">
        <f t="shared" si="14"/>
        <v>0</v>
      </c>
      <c r="J61" s="138">
        <f t="shared" si="14"/>
        <v>33636400</v>
      </c>
      <c r="K61" s="138">
        <f t="shared" si="14"/>
        <v>0</v>
      </c>
      <c r="L61" s="138">
        <f t="shared" si="14"/>
        <v>32936400</v>
      </c>
      <c r="M61" s="138">
        <f t="shared" si="14"/>
        <v>970000</v>
      </c>
      <c r="N61" s="138">
        <f t="shared" si="14"/>
        <v>455000</v>
      </c>
      <c r="O61" s="138">
        <f t="shared" si="14"/>
        <v>700000</v>
      </c>
      <c r="P61" s="138">
        <f t="shared" si="14"/>
        <v>177886700</v>
      </c>
      <c r="Q61" s="61">
        <f t="shared" si="1"/>
        <v>1</v>
      </c>
    </row>
    <row r="62" spans="1:17" ht="40.5" customHeight="1" x14ac:dyDescent="0.2">
      <c r="A62" s="154" t="s">
        <v>637</v>
      </c>
      <c r="B62" s="154"/>
      <c r="C62" s="154"/>
      <c r="D62" s="156" t="s">
        <v>93</v>
      </c>
      <c r="E62" s="141">
        <f>SUM(E63:E74)</f>
        <v>144250300</v>
      </c>
      <c r="F62" s="141">
        <f t="shared" ref="F62:P62" si="15">SUM(F63:F74)</f>
        <v>144250300</v>
      </c>
      <c r="G62" s="141">
        <f t="shared" si="15"/>
        <v>87098949</v>
      </c>
      <c r="H62" s="141">
        <f t="shared" si="15"/>
        <v>11729620</v>
      </c>
      <c r="I62" s="141">
        <f t="shared" si="15"/>
        <v>0</v>
      </c>
      <c r="J62" s="141">
        <f t="shared" si="15"/>
        <v>33636400</v>
      </c>
      <c r="K62" s="141">
        <f t="shared" si="15"/>
        <v>0</v>
      </c>
      <c r="L62" s="141">
        <f t="shared" si="15"/>
        <v>32936400</v>
      </c>
      <c r="M62" s="141">
        <f t="shared" si="15"/>
        <v>970000</v>
      </c>
      <c r="N62" s="141">
        <f t="shared" si="15"/>
        <v>455000</v>
      </c>
      <c r="O62" s="141">
        <f t="shared" si="15"/>
        <v>700000</v>
      </c>
      <c r="P62" s="141">
        <f t="shared" si="15"/>
        <v>177886700</v>
      </c>
      <c r="Q62" s="61">
        <f t="shared" si="1"/>
        <v>1</v>
      </c>
    </row>
    <row r="63" spans="1:17" ht="51.75" customHeight="1" x14ac:dyDescent="0.2">
      <c r="A63" s="150" t="s">
        <v>639</v>
      </c>
      <c r="B63" s="150">
        <v>3101</v>
      </c>
      <c r="C63" s="150" t="s">
        <v>640</v>
      </c>
      <c r="D63" s="148" t="s">
        <v>641</v>
      </c>
      <c r="E63" s="144">
        <f t="shared" ref="E63:E74" si="16">F63+I63</f>
        <v>12944000</v>
      </c>
      <c r="F63" s="144">
        <v>12944000</v>
      </c>
      <c r="G63" s="146">
        <v>8909800</v>
      </c>
      <c r="H63" s="146">
        <v>818800</v>
      </c>
      <c r="I63" s="146"/>
      <c r="J63" s="144">
        <f t="shared" ref="J63:J74" si="17">L63+O63</f>
        <v>2840000</v>
      </c>
      <c r="K63" s="144"/>
      <c r="L63" s="144">
        <v>2840000</v>
      </c>
      <c r="M63" s="144"/>
      <c r="N63" s="144">
        <v>4000</v>
      </c>
      <c r="O63" s="145"/>
      <c r="P63" s="147">
        <f t="shared" ref="P63:P74" si="18">E63+J63</f>
        <v>15784000</v>
      </c>
      <c r="Q63" s="61">
        <f t="shared" si="1"/>
        <v>1</v>
      </c>
    </row>
    <row r="64" spans="1:17" ht="89.45" customHeight="1" x14ac:dyDescent="0.2">
      <c r="A64" s="150" t="s">
        <v>642</v>
      </c>
      <c r="B64" s="150">
        <v>3102</v>
      </c>
      <c r="C64" s="150" t="s">
        <v>643</v>
      </c>
      <c r="D64" s="148" t="s">
        <v>99</v>
      </c>
      <c r="E64" s="144">
        <f t="shared" si="16"/>
        <v>102241900</v>
      </c>
      <c r="F64" s="144">
        <v>102241900</v>
      </c>
      <c r="G64" s="146">
        <v>65680280</v>
      </c>
      <c r="H64" s="146">
        <v>9467550</v>
      </c>
      <c r="I64" s="146"/>
      <c r="J64" s="144">
        <f t="shared" si="17"/>
        <v>30796400</v>
      </c>
      <c r="K64" s="144"/>
      <c r="L64" s="146">
        <v>30096400</v>
      </c>
      <c r="M64" s="146">
        <v>970000</v>
      </c>
      <c r="N64" s="145">
        <v>451000</v>
      </c>
      <c r="O64" s="145">
        <v>700000</v>
      </c>
      <c r="P64" s="147">
        <f t="shared" si="18"/>
        <v>133038300</v>
      </c>
      <c r="Q64" s="61">
        <f t="shared" si="1"/>
        <v>1</v>
      </c>
    </row>
    <row r="65" spans="1:17" ht="39" customHeight="1" x14ac:dyDescent="0.2">
      <c r="A65" s="150" t="s">
        <v>644</v>
      </c>
      <c r="B65" s="150" t="s">
        <v>645</v>
      </c>
      <c r="C65" s="150" t="s">
        <v>640</v>
      </c>
      <c r="D65" s="148" t="s">
        <v>646</v>
      </c>
      <c r="E65" s="144">
        <f t="shared" si="16"/>
        <v>8426600</v>
      </c>
      <c r="F65" s="144">
        <v>8426600</v>
      </c>
      <c r="G65" s="146">
        <v>5765400</v>
      </c>
      <c r="H65" s="146">
        <v>932000</v>
      </c>
      <c r="I65" s="146"/>
      <c r="J65" s="144">
        <f t="shared" si="17"/>
        <v>0</v>
      </c>
      <c r="K65" s="144"/>
      <c r="L65" s="146"/>
      <c r="M65" s="146"/>
      <c r="N65" s="145"/>
      <c r="O65" s="145"/>
      <c r="P65" s="147">
        <f t="shared" si="18"/>
        <v>8426600</v>
      </c>
      <c r="Q65" s="61">
        <f t="shared" si="1"/>
        <v>1</v>
      </c>
    </row>
    <row r="66" spans="1:17" ht="72.599999999999994" hidden="1" customHeight="1" x14ac:dyDescent="0.2">
      <c r="A66" s="150" t="s">
        <v>647</v>
      </c>
      <c r="B66" s="151">
        <v>3111</v>
      </c>
      <c r="C66" s="150" t="s">
        <v>648</v>
      </c>
      <c r="D66" s="160" t="s">
        <v>100</v>
      </c>
      <c r="E66" s="144">
        <f t="shared" si="16"/>
        <v>0</v>
      </c>
      <c r="F66" s="144"/>
      <c r="G66" s="145"/>
      <c r="H66" s="145"/>
      <c r="I66" s="146"/>
      <c r="J66" s="144">
        <f t="shared" si="17"/>
        <v>0</v>
      </c>
      <c r="K66" s="144"/>
      <c r="L66" s="145"/>
      <c r="M66" s="145"/>
      <c r="N66" s="145"/>
      <c r="O66" s="145"/>
      <c r="P66" s="147">
        <f t="shared" si="18"/>
        <v>0</v>
      </c>
      <c r="Q66" s="61">
        <f t="shared" si="1"/>
        <v>0</v>
      </c>
    </row>
    <row r="67" spans="1:17" ht="30" customHeight="1" x14ac:dyDescent="0.2">
      <c r="A67" s="150" t="s">
        <v>649</v>
      </c>
      <c r="B67" s="151">
        <v>3121</v>
      </c>
      <c r="C67" s="150" t="s">
        <v>648</v>
      </c>
      <c r="D67" s="160" t="s">
        <v>650</v>
      </c>
      <c r="E67" s="144">
        <f t="shared" si="16"/>
        <v>2664000</v>
      </c>
      <c r="F67" s="144">
        <v>2664000</v>
      </c>
      <c r="G67" s="145">
        <v>1989570</v>
      </c>
      <c r="H67" s="145">
        <v>54897</v>
      </c>
      <c r="I67" s="145"/>
      <c r="J67" s="144">
        <f t="shared" si="17"/>
        <v>0</v>
      </c>
      <c r="K67" s="144"/>
      <c r="L67" s="145"/>
      <c r="M67" s="145"/>
      <c r="N67" s="145"/>
      <c r="O67" s="145"/>
      <c r="P67" s="147">
        <f t="shared" si="18"/>
        <v>2664000</v>
      </c>
      <c r="Q67" s="61">
        <f t="shared" si="1"/>
        <v>1</v>
      </c>
    </row>
    <row r="68" spans="1:17" ht="22.5" customHeight="1" x14ac:dyDescent="0.2">
      <c r="A68" s="150" t="s">
        <v>651</v>
      </c>
      <c r="B68" s="151">
        <v>3123</v>
      </c>
      <c r="C68" s="150" t="s">
        <v>648</v>
      </c>
      <c r="D68" s="148" t="s">
        <v>652</v>
      </c>
      <c r="E68" s="144">
        <f t="shared" si="16"/>
        <v>250000</v>
      </c>
      <c r="F68" s="144">
        <v>250000</v>
      </c>
      <c r="G68" s="145"/>
      <c r="H68" s="145"/>
      <c r="I68" s="145"/>
      <c r="J68" s="144">
        <f t="shared" si="17"/>
        <v>0</v>
      </c>
      <c r="K68" s="144"/>
      <c r="L68" s="145"/>
      <c r="M68" s="145"/>
      <c r="N68" s="145"/>
      <c r="O68" s="145"/>
      <c r="P68" s="147">
        <f t="shared" si="18"/>
        <v>250000</v>
      </c>
      <c r="Q68" s="61">
        <f t="shared" si="1"/>
        <v>1</v>
      </c>
    </row>
    <row r="69" spans="1:17" ht="54.4" hidden="1" customHeight="1" x14ac:dyDescent="0.2">
      <c r="A69" s="150" t="s">
        <v>653</v>
      </c>
      <c r="B69" s="151">
        <v>3124</v>
      </c>
      <c r="C69" s="150" t="s">
        <v>648</v>
      </c>
      <c r="D69" s="148" t="s">
        <v>654</v>
      </c>
      <c r="E69" s="144">
        <f t="shared" si="16"/>
        <v>0</v>
      </c>
      <c r="F69" s="144"/>
      <c r="G69" s="145"/>
      <c r="H69" s="145"/>
      <c r="I69" s="145"/>
      <c r="J69" s="144">
        <f t="shared" si="17"/>
        <v>0</v>
      </c>
      <c r="K69" s="144"/>
      <c r="L69" s="145"/>
      <c r="M69" s="145"/>
      <c r="N69" s="145"/>
      <c r="O69" s="145"/>
      <c r="P69" s="147">
        <f t="shared" si="18"/>
        <v>0</v>
      </c>
      <c r="Q69" s="61">
        <f t="shared" si="1"/>
        <v>0</v>
      </c>
    </row>
    <row r="70" spans="1:17" ht="45" customHeight="1" x14ac:dyDescent="0.2">
      <c r="A70" s="150" t="s">
        <v>655</v>
      </c>
      <c r="B70" s="150" t="s">
        <v>656</v>
      </c>
      <c r="C70" s="150" t="s">
        <v>638</v>
      </c>
      <c r="D70" s="148" t="s">
        <v>657</v>
      </c>
      <c r="E70" s="144">
        <f t="shared" si="16"/>
        <v>810000</v>
      </c>
      <c r="F70" s="144">
        <v>810000</v>
      </c>
      <c r="G70" s="146"/>
      <c r="H70" s="145"/>
      <c r="I70" s="145"/>
      <c r="J70" s="144">
        <f t="shared" si="17"/>
        <v>0</v>
      </c>
      <c r="K70" s="144"/>
      <c r="L70" s="145"/>
      <c r="M70" s="145"/>
      <c r="N70" s="145"/>
      <c r="O70" s="145"/>
      <c r="P70" s="147">
        <f t="shared" si="18"/>
        <v>810000</v>
      </c>
      <c r="Q70" s="61">
        <f t="shared" si="1"/>
        <v>1</v>
      </c>
    </row>
    <row r="71" spans="1:17" s="131" customFormat="1" ht="32.25" customHeight="1" x14ac:dyDescent="0.2">
      <c r="A71" s="150" t="s">
        <v>658</v>
      </c>
      <c r="B71" s="150" t="s">
        <v>659</v>
      </c>
      <c r="C71" s="150" t="s">
        <v>530</v>
      </c>
      <c r="D71" s="148" t="s">
        <v>660</v>
      </c>
      <c r="E71" s="144">
        <f t="shared" si="16"/>
        <v>2280000</v>
      </c>
      <c r="F71" s="144">
        <v>2280000</v>
      </c>
      <c r="G71" s="144">
        <v>1131226</v>
      </c>
      <c r="H71" s="144">
        <v>162389</v>
      </c>
      <c r="I71" s="144"/>
      <c r="J71" s="144">
        <f t="shared" si="17"/>
        <v>0</v>
      </c>
      <c r="K71" s="144"/>
      <c r="L71" s="144"/>
      <c r="M71" s="144"/>
      <c r="N71" s="144"/>
      <c r="O71" s="144"/>
      <c r="P71" s="147">
        <f t="shared" si="18"/>
        <v>2280000</v>
      </c>
      <c r="Q71" s="61">
        <f t="shared" si="1"/>
        <v>1</v>
      </c>
    </row>
    <row r="72" spans="1:17" ht="36.75" customHeight="1" x14ac:dyDescent="0.2">
      <c r="A72" s="150" t="s">
        <v>663</v>
      </c>
      <c r="B72" s="151">
        <v>3241</v>
      </c>
      <c r="C72" s="150" t="s">
        <v>530</v>
      </c>
      <c r="D72" s="148" t="s">
        <v>664</v>
      </c>
      <c r="E72" s="144">
        <f t="shared" si="16"/>
        <v>5647000</v>
      </c>
      <c r="F72" s="144">
        <v>5647000</v>
      </c>
      <c r="G72" s="146">
        <v>3622673</v>
      </c>
      <c r="H72" s="146">
        <v>293984</v>
      </c>
      <c r="I72" s="146"/>
      <c r="J72" s="159">
        <f t="shared" si="17"/>
        <v>0</v>
      </c>
      <c r="K72" s="159"/>
      <c r="L72" s="145"/>
      <c r="M72" s="145"/>
      <c r="N72" s="145"/>
      <c r="O72" s="145"/>
      <c r="P72" s="147">
        <f t="shared" si="18"/>
        <v>5647000</v>
      </c>
      <c r="Q72" s="61">
        <f t="shared" si="1"/>
        <v>1</v>
      </c>
    </row>
    <row r="73" spans="1:17" ht="31.5" customHeight="1" x14ac:dyDescent="0.2">
      <c r="A73" s="150" t="s">
        <v>665</v>
      </c>
      <c r="B73" s="150" t="s">
        <v>529</v>
      </c>
      <c r="C73" s="150" t="s">
        <v>530</v>
      </c>
      <c r="D73" s="148" t="s">
        <v>531</v>
      </c>
      <c r="E73" s="144">
        <f t="shared" si="16"/>
        <v>975000</v>
      </c>
      <c r="F73" s="144">
        <v>975000</v>
      </c>
      <c r="G73" s="146"/>
      <c r="H73" s="146"/>
      <c r="I73" s="146"/>
      <c r="J73" s="144">
        <f t="shared" si="17"/>
        <v>0</v>
      </c>
      <c r="K73" s="144"/>
      <c r="L73" s="146"/>
      <c r="M73" s="146"/>
      <c r="N73" s="145"/>
      <c r="O73" s="145"/>
      <c r="P73" s="147">
        <f t="shared" si="18"/>
        <v>975000</v>
      </c>
      <c r="Q73" s="61">
        <f t="shared" si="1"/>
        <v>1</v>
      </c>
    </row>
    <row r="74" spans="1:17" ht="31.5" customHeight="1" x14ac:dyDescent="0.2">
      <c r="A74" s="150" t="s">
        <v>495</v>
      </c>
      <c r="B74" s="150" t="s">
        <v>488</v>
      </c>
      <c r="C74" s="150" t="s">
        <v>521</v>
      </c>
      <c r="D74" s="148" t="s">
        <v>479</v>
      </c>
      <c r="E74" s="144">
        <f t="shared" si="16"/>
        <v>8011800</v>
      </c>
      <c r="F74" s="144">
        <v>8011800</v>
      </c>
      <c r="G74" s="146"/>
      <c r="H74" s="146"/>
      <c r="I74" s="146"/>
      <c r="J74" s="144">
        <f t="shared" si="17"/>
        <v>0</v>
      </c>
      <c r="K74" s="144"/>
      <c r="L74" s="146"/>
      <c r="M74" s="146"/>
      <c r="N74" s="145"/>
      <c r="O74" s="145"/>
      <c r="P74" s="147">
        <f t="shared" si="18"/>
        <v>8011800</v>
      </c>
      <c r="Q74" s="61">
        <f t="shared" si="1"/>
        <v>1</v>
      </c>
    </row>
    <row r="75" spans="1:17" ht="34.5" customHeight="1" x14ac:dyDescent="0.2">
      <c r="A75" s="152" t="s">
        <v>666</v>
      </c>
      <c r="B75" s="153"/>
      <c r="C75" s="153"/>
      <c r="D75" s="137" t="s">
        <v>94</v>
      </c>
      <c r="E75" s="138">
        <f t="shared" ref="E75:P75" si="19">E76</f>
        <v>7374100</v>
      </c>
      <c r="F75" s="138">
        <f t="shared" si="19"/>
        <v>7374100</v>
      </c>
      <c r="G75" s="138">
        <f t="shared" si="19"/>
        <v>4106481</v>
      </c>
      <c r="H75" s="138">
        <f t="shared" si="19"/>
        <v>827100</v>
      </c>
      <c r="I75" s="138">
        <f t="shared" si="19"/>
        <v>0</v>
      </c>
      <c r="J75" s="138">
        <f t="shared" si="19"/>
        <v>0</v>
      </c>
      <c r="K75" s="138">
        <f t="shared" si="19"/>
        <v>0</v>
      </c>
      <c r="L75" s="138">
        <f t="shared" si="19"/>
        <v>0</v>
      </c>
      <c r="M75" s="138">
        <f t="shared" si="19"/>
        <v>0</v>
      </c>
      <c r="N75" s="138">
        <f t="shared" si="19"/>
        <v>0</v>
      </c>
      <c r="O75" s="138">
        <f t="shared" si="19"/>
        <v>0</v>
      </c>
      <c r="P75" s="138">
        <f t="shared" si="19"/>
        <v>7374100</v>
      </c>
      <c r="Q75" s="61">
        <f t="shared" si="1"/>
        <v>1</v>
      </c>
    </row>
    <row r="76" spans="1:17" s="131" customFormat="1" ht="34.5" customHeight="1" x14ac:dyDescent="0.2">
      <c r="A76" s="154" t="s">
        <v>667</v>
      </c>
      <c r="B76" s="155"/>
      <c r="C76" s="155"/>
      <c r="D76" s="156" t="s">
        <v>95</v>
      </c>
      <c r="E76" s="141">
        <f>SUM(E77:E78)</f>
        <v>7374100</v>
      </c>
      <c r="F76" s="141">
        <f t="shared" ref="F76:P76" si="20">SUM(F77:F78)</f>
        <v>7374100</v>
      </c>
      <c r="G76" s="141">
        <f t="shared" si="20"/>
        <v>4106481</v>
      </c>
      <c r="H76" s="141">
        <f t="shared" si="20"/>
        <v>827100</v>
      </c>
      <c r="I76" s="141">
        <f t="shared" si="20"/>
        <v>0</v>
      </c>
      <c r="J76" s="141">
        <f t="shared" si="20"/>
        <v>0</v>
      </c>
      <c r="K76" s="141">
        <f t="shared" si="20"/>
        <v>0</v>
      </c>
      <c r="L76" s="141">
        <f t="shared" si="20"/>
        <v>0</v>
      </c>
      <c r="M76" s="141">
        <f t="shared" si="20"/>
        <v>0</v>
      </c>
      <c r="N76" s="141">
        <f t="shared" si="20"/>
        <v>0</v>
      </c>
      <c r="O76" s="141">
        <f t="shared" si="20"/>
        <v>0</v>
      </c>
      <c r="P76" s="141">
        <f t="shared" si="20"/>
        <v>7374100</v>
      </c>
      <c r="Q76" s="61">
        <f t="shared" si="1"/>
        <v>1</v>
      </c>
    </row>
    <row r="77" spans="1:17" ht="64.150000000000006" customHeight="1" x14ac:dyDescent="0.2">
      <c r="A77" s="150" t="s">
        <v>668</v>
      </c>
      <c r="B77" s="150" t="s">
        <v>669</v>
      </c>
      <c r="C77" s="150" t="s">
        <v>648</v>
      </c>
      <c r="D77" s="143" t="s">
        <v>100</v>
      </c>
      <c r="E77" s="144">
        <f>F77+I77</f>
        <v>7274100</v>
      </c>
      <c r="F77" s="144">
        <v>7274100</v>
      </c>
      <c r="G77" s="144">
        <v>4106481</v>
      </c>
      <c r="H77" s="144">
        <v>827100</v>
      </c>
      <c r="I77" s="144"/>
      <c r="J77" s="144">
        <f>L77+O77</f>
        <v>0</v>
      </c>
      <c r="K77" s="144"/>
      <c r="L77" s="147"/>
      <c r="M77" s="147"/>
      <c r="N77" s="147"/>
      <c r="O77" s="147"/>
      <c r="P77" s="147">
        <f>E77+J77</f>
        <v>7274100</v>
      </c>
      <c r="Q77" s="61">
        <f t="shared" si="1"/>
        <v>1</v>
      </c>
    </row>
    <row r="78" spans="1:17" ht="31.5" customHeight="1" x14ac:dyDescent="0.2">
      <c r="A78" s="150" t="s">
        <v>670</v>
      </c>
      <c r="B78" s="150" t="s">
        <v>671</v>
      </c>
      <c r="C78" s="150" t="s">
        <v>648</v>
      </c>
      <c r="D78" s="148" t="s">
        <v>672</v>
      </c>
      <c r="E78" s="144">
        <f>F78+I78</f>
        <v>100000</v>
      </c>
      <c r="F78" s="144">
        <v>100000</v>
      </c>
      <c r="G78" s="144"/>
      <c r="H78" s="144"/>
      <c r="I78" s="144"/>
      <c r="J78" s="144">
        <f>L78+O78</f>
        <v>0</v>
      </c>
      <c r="K78" s="144"/>
      <c r="L78" s="147"/>
      <c r="M78" s="147"/>
      <c r="N78" s="147"/>
      <c r="O78" s="147"/>
      <c r="P78" s="147">
        <f>E78+J78</f>
        <v>100000</v>
      </c>
      <c r="Q78" s="61">
        <f t="shared" si="1"/>
        <v>1</v>
      </c>
    </row>
    <row r="79" spans="1:17" ht="36" customHeight="1" x14ac:dyDescent="0.2">
      <c r="A79" s="153">
        <v>1000000</v>
      </c>
      <c r="B79" s="153"/>
      <c r="C79" s="153"/>
      <c r="D79" s="137" t="s">
        <v>96</v>
      </c>
      <c r="E79" s="138">
        <f t="shared" ref="E79:P79" si="21">E80</f>
        <v>226381100</v>
      </c>
      <c r="F79" s="138">
        <f t="shared" si="21"/>
        <v>226381100</v>
      </c>
      <c r="G79" s="138">
        <f t="shared" si="21"/>
        <v>51916700</v>
      </c>
      <c r="H79" s="138">
        <f t="shared" si="21"/>
        <v>4201700</v>
      </c>
      <c r="I79" s="138">
        <f t="shared" si="21"/>
        <v>0</v>
      </c>
      <c r="J79" s="138">
        <f t="shared" si="21"/>
        <v>5747400</v>
      </c>
      <c r="K79" s="138">
        <f t="shared" si="21"/>
        <v>0</v>
      </c>
      <c r="L79" s="138">
        <f t="shared" si="21"/>
        <v>5747400</v>
      </c>
      <c r="M79" s="138">
        <f t="shared" si="21"/>
        <v>2000</v>
      </c>
      <c r="N79" s="138">
        <f t="shared" si="21"/>
        <v>33100</v>
      </c>
      <c r="O79" s="138">
        <f t="shared" si="21"/>
        <v>0</v>
      </c>
      <c r="P79" s="138">
        <f t="shared" si="21"/>
        <v>232128500</v>
      </c>
      <c r="Q79" s="61">
        <f t="shared" ref="Q79:Q142" si="22">+IF(SUM(E79:P79)=0,0,1)</f>
        <v>1</v>
      </c>
    </row>
    <row r="80" spans="1:17" ht="37.15" customHeight="1" x14ac:dyDescent="0.2">
      <c r="A80" s="155">
        <v>1010000</v>
      </c>
      <c r="B80" s="155"/>
      <c r="C80" s="155"/>
      <c r="D80" s="156" t="s">
        <v>105</v>
      </c>
      <c r="E80" s="141">
        <f>SUM(E81:E90)</f>
        <v>226381100</v>
      </c>
      <c r="F80" s="141">
        <f t="shared" ref="F80:P80" si="23">SUM(F81:F90)</f>
        <v>226381100</v>
      </c>
      <c r="G80" s="141">
        <f t="shared" si="23"/>
        <v>51916700</v>
      </c>
      <c r="H80" s="141">
        <f t="shared" si="23"/>
        <v>4201700</v>
      </c>
      <c r="I80" s="141">
        <f t="shared" si="23"/>
        <v>0</v>
      </c>
      <c r="J80" s="141">
        <f t="shared" si="23"/>
        <v>5747400</v>
      </c>
      <c r="K80" s="141">
        <f t="shared" si="23"/>
        <v>0</v>
      </c>
      <c r="L80" s="141">
        <f t="shared" si="23"/>
        <v>5747400</v>
      </c>
      <c r="M80" s="141">
        <f t="shared" si="23"/>
        <v>2000</v>
      </c>
      <c r="N80" s="141">
        <f t="shared" si="23"/>
        <v>33100</v>
      </c>
      <c r="O80" s="141">
        <f t="shared" si="23"/>
        <v>0</v>
      </c>
      <c r="P80" s="141">
        <f t="shared" si="23"/>
        <v>232128500</v>
      </c>
      <c r="Q80" s="61">
        <f t="shared" si="22"/>
        <v>1</v>
      </c>
    </row>
    <row r="81" spans="1:17" ht="38.25" customHeight="1" x14ac:dyDescent="0.2">
      <c r="A81" s="151">
        <v>1011101</v>
      </c>
      <c r="B81" s="151">
        <v>1101</v>
      </c>
      <c r="C81" s="150" t="s">
        <v>575</v>
      </c>
      <c r="D81" s="148" t="s">
        <v>576</v>
      </c>
      <c r="E81" s="144">
        <f t="shared" ref="E81:E90" si="24">F81+I81</f>
        <v>64515200</v>
      </c>
      <c r="F81" s="144">
        <v>64515200</v>
      </c>
      <c r="G81" s="146"/>
      <c r="H81" s="146"/>
      <c r="I81" s="146"/>
      <c r="J81" s="144">
        <f t="shared" ref="J81:J90" si="25">L81+O81</f>
        <v>5026100</v>
      </c>
      <c r="K81" s="144"/>
      <c r="L81" s="145">
        <v>5026100</v>
      </c>
      <c r="M81" s="146"/>
      <c r="N81" s="145"/>
      <c r="O81" s="145"/>
      <c r="P81" s="147">
        <f t="shared" ref="P81:P90" si="26">E81+J81</f>
        <v>69541300</v>
      </c>
      <c r="Q81" s="61">
        <f t="shared" si="22"/>
        <v>1</v>
      </c>
    </row>
    <row r="82" spans="1:17" ht="38.25" customHeight="1" x14ac:dyDescent="0.2">
      <c r="A82" s="151">
        <v>1011102</v>
      </c>
      <c r="B82" s="151">
        <v>1102</v>
      </c>
      <c r="C82" s="150" t="s">
        <v>575</v>
      </c>
      <c r="D82" s="148" t="s">
        <v>579</v>
      </c>
      <c r="E82" s="144">
        <f t="shared" si="24"/>
        <v>4064000</v>
      </c>
      <c r="F82" s="144">
        <v>4064000</v>
      </c>
      <c r="G82" s="146"/>
      <c r="H82" s="146"/>
      <c r="I82" s="146"/>
      <c r="J82" s="144">
        <f t="shared" si="25"/>
        <v>0</v>
      </c>
      <c r="K82" s="144"/>
      <c r="L82" s="145"/>
      <c r="M82" s="146"/>
      <c r="N82" s="145"/>
      <c r="O82" s="145"/>
      <c r="P82" s="147">
        <f t="shared" si="26"/>
        <v>4064000</v>
      </c>
      <c r="Q82" s="61">
        <f t="shared" si="22"/>
        <v>1</v>
      </c>
    </row>
    <row r="83" spans="1:17" ht="23.25" customHeight="1" x14ac:dyDescent="0.2">
      <c r="A83" s="151">
        <v>1014010</v>
      </c>
      <c r="B83" s="151">
        <v>4010</v>
      </c>
      <c r="C83" s="150" t="s">
        <v>532</v>
      </c>
      <c r="D83" s="148" t="s">
        <v>533</v>
      </c>
      <c r="E83" s="144">
        <f t="shared" si="24"/>
        <v>46466300</v>
      </c>
      <c r="F83" s="144">
        <v>46466300</v>
      </c>
      <c r="G83" s="146"/>
      <c r="H83" s="146"/>
      <c r="I83" s="146"/>
      <c r="J83" s="144">
        <f t="shared" si="25"/>
        <v>0</v>
      </c>
      <c r="K83" s="144"/>
      <c r="L83" s="146"/>
      <c r="M83" s="146"/>
      <c r="N83" s="145"/>
      <c r="O83" s="145"/>
      <c r="P83" s="147">
        <f t="shared" si="26"/>
        <v>46466300</v>
      </c>
      <c r="Q83" s="61">
        <f t="shared" si="22"/>
        <v>1</v>
      </c>
    </row>
    <row r="84" spans="1:17" ht="42.75" customHeight="1" x14ac:dyDescent="0.2">
      <c r="A84" s="151">
        <v>1014020</v>
      </c>
      <c r="B84" s="151">
        <v>4020</v>
      </c>
      <c r="C84" s="150" t="s">
        <v>673</v>
      </c>
      <c r="D84" s="148" t="s">
        <v>674</v>
      </c>
      <c r="E84" s="144">
        <f t="shared" si="24"/>
        <v>34089900</v>
      </c>
      <c r="F84" s="144">
        <v>34089900</v>
      </c>
      <c r="G84" s="146"/>
      <c r="H84" s="146"/>
      <c r="I84" s="146"/>
      <c r="J84" s="144">
        <f t="shared" si="25"/>
        <v>0</v>
      </c>
      <c r="K84" s="144"/>
      <c r="L84" s="146"/>
      <c r="M84" s="146"/>
      <c r="N84" s="145"/>
      <c r="O84" s="145"/>
      <c r="P84" s="147">
        <f t="shared" si="26"/>
        <v>34089900</v>
      </c>
      <c r="Q84" s="61">
        <f t="shared" si="22"/>
        <v>1</v>
      </c>
    </row>
    <row r="85" spans="1:17" ht="15.6" customHeight="1" x14ac:dyDescent="0.2">
      <c r="A85" s="151">
        <v>1014030</v>
      </c>
      <c r="B85" s="151">
        <v>4030</v>
      </c>
      <c r="C85" s="150" t="s">
        <v>634</v>
      </c>
      <c r="D85" s="148" t="s">
        <v>635</v>
      </c>
      <c r="E85" s="144">
        <f t="shared" si="24"/>
        <v>32567700</v>
      </c>
      <c r="F85" s="144">
        <v>32567700</v>
      </c>
      <c r="G85" s="146">
        <v>25184000</v>
      </c>
      <c r="H85" s="146">
        <v>1508100</v>
      </c>
      <c r="I85" s="146"/>
      <c r="J85" s="144">
        <f t="shared" si="25"/>
        <v>160000</v>
      </c>
      <c r="K85" s="144"/>
      <c r="L85" s="146">
        <v>160000</v>
      </c>
      <c r="M85" s="146">
        <v>2000</v>
      </c>
      <c r="N85" s="146">
        <v>14000</v>
      </c>
      <c r="O85" s="145"/>
      <c r="P85" s="147">
        <f t="shared" si="26"/>
        <v>32727700</v>
      </c>
      <c r="Q85" s="61">
        <f t="shared" si="22"/>
        <v>1</v>
      </c>
    </row>
    <row r="86" spans="1:17" ht="15.75" customHeight="1" x14ac:dyDescent="0.2">
      <c r="A86" s="151">
        <v>1014040</v>
      </c>
      <c r="B86" s="151">
        <v>4040</v>
      </c>
      <c r="C86" s="150" t="s">
        <v>634</v>
      </c>
      <c r="D86" s="148" t="s">
        <v>675</v>
      </c>
      <c r="E86" s="144">
        <f t="shared" si="24"/>
        <v>28180500</v>
      </c>
      <c r="F86" s="144">
        <v>28180500</v>
      </c>
      <c r="G86" s="145">
        <v>20802700</v>
      </c>
      <c r="H86" s="145">
        <v>2350500</v>
      </c>
      <c r="I86" s="145"/>
      <c r="J86" s="144">
        <f t="shared" si="25"/>
        <v>539300</v>
      </c>
      <c r="K86" s="144"/>
      <c r="L86" s="146">
        <v>539300</v>
      </c>
      <c r="M86" s="146"/>
      <c r="N86" s="146">
        <v>19100</v>
      </c>
      <c r="O86" s="145"/>
      <c r="P86" s="147">
        <f t="shared" si="26"/>
        <v>28719800</v>
      </c>
      <c r="Q86" s="61">
        <f t="shared" si="22"/>
        <v>1</v>
      </c>
    </row>
    <row r="87" spans="1:17" ht="15.75" customHeight="1" x14ac:dyDescent="0.2">
      <c r="A87" s="151">
        <v>1014070</v>
      </c>
      <c r="B87" s="151">
        <v>4070</v>
      </c>
      <c r="C87" s="150" t="s">
        <v>676</v>
      </c>
      <c r="D87" s="148" t="s">
        <v>677</v>
      </c>
      <c r="E87" s="144">
        <f t="shared" si="24"/>
        <v>5021600</v>
      </c>
      <c r="F87" s="144">
        <v>5021600</v>
      </c>
      <c r="G87" s="145"/>
      <c r="H87" s="145"/>
      <c r="I87" s="145"/>
      <c r="J87" s="144">
        <f t="shared" si="25"/>
        <v>0</v>
      </c>
      <c r="K87" s="144"/>
      <c r="L87" s="145"/>
      <c r="M87" s="145"/>
      <c r="N87" s="145"/>
      <c r="O87" s="145"/>
      <c r="P87" s="147">
        <f t="shared" si="26"/>
        <v>5021600</v>
      </c>
      <c r="Q87" s="61">
        <f t="shared" si="22"/>
        <v>1</v>
      </c>
    </row>
    <row r="88" spans="1:17" ht="27" customHeight="1" x14ac:dyDescent="0.2">
      <c r="A88" s="151">
        <v>1014081</v>
      </c>
      <c r="B88" s="151">
        <v>4081</v>
      </c>
      <c r="C88" s="150" t="s">
        <v>678</v>
      </c>
      <c r="D88" s="148" t="s">
        <v>679</v>
      </c>
      <c r="E88" s="144">
        <f t="shared" si="24"/>
        <v>9611900</v>
      </c>
      <c r="F88" s="144">
        <v>9611900</v>
      </c>
      <c r="G88" s="146">
        <v>5930000</v>
      </c>
      <c r="H88" s="146">
        <v>343100</v>
      </c>
      <c r="I88" s="146"/>
      <c r="J88" s="144">
        <f t="shared" si="25"/>
        <v>22000</v>
      </c>
      <c r="K88" s="144"/>
      <c r="L88" s="146">
        <v>22000</v>
      </c>
      <c r="M88" s="146"/>
      <c r="N88" s="145"/>
      <c r="O88" s="145"/>
      <c r="P88" s="147">
        <f t="shared" si="26"/>
        <v>9633900</v>
      </c>
      <c r="Q88" s="61">
        <f t="shared" si="22"/>
        <v>1</v>
      </c>
    </row>
    <row r="89" spans="1:17" ht="16.899999999999999" customHeight="1" x14ac:dyDescent="0.2">
      <c r="A89" s="151">
        <v>1014082</v>
      </c>
      <c r="B89" s="151">
        <v>4082</v>
      </c>
      <c r="C89" s="150" t="s">
        <v>678</v>
      </c>
      <c r="D89" s="148" t="s">
        <v>680</v>
      </c>
      <c r="E89" s="144">
        <f t="shared" si="24"/>
        <v>964000</v>
      </c>
      <c r="F89" s="144">
        <v>964000</v>
      </c>
      <c r="G89" s="146"/>
      <c r="H89" s="146"/>
      <c r="I89" s="146"/>
      <c r="J89" s="144">
        <f t="shared" si="25"/>
        <v>0</v>
      </c>
      <c r="K89" s="144"/>
      <c r="L89" s="146"/>
      <c r="M89" s="146"/>
      <c r="N89" s="145"/>
      <c r="O89" s="145"/>
      <c r="P89" s="147">
        <f t="shared" si="26"/>
        <v>964000</v>
      </c>
      <c r="Q89" s="61">
        <f t="shared" si="22"/>
        <v>1</v>
      </c>
    </row>
    <row r="90" spans="1:17" ht="25.15" customHeight="1" x14ac:dyDescent="0.2">
      <c r="A90" s="151">
        <v>1017622</v>
      </c>
      <c r="B90" s="151">
        <v>7622</v>
      </c>
      <c r="C90" s="150" t="s">
        <v>681</v>
      </c>
      <c r="D90" s="148" t="s">
        <v>682</v>
      </c>
      <c r="E90" s="144">
        <f t="shared" si="24"/>
        <v>900000</v>
      </c>
      <c r="F90" s="144">
        <v>900000</v>
      </c>
      <c r="G90" s="146"/>
      <c r="H90" s="146"/>
      <c r="I90" s="146"/>
      <c r="J90" s="144">
        <f t="shared" si="25"/>
        <v>0</v>
      </c>
      <c r="K90" s="144"/>
      <c r="L90" s="146"/>
      <c r="M90" s="146"/>
      <c r="N90" s="145"/>
      <c r="O90" s="145"/>
      <c r="P90" s="147">
        <f t="shared" si="26"/>
        <v>900000</v>
      </c>
      <c r="Q90" s="61">
        <f t="shared" si="22"/>
        <v>1</v>
      </c>
    </row>
    <row r="91" spans="1:17" ht="37.5" customHeight="1" x14ac:dyDescent="0.2">
      <c r="A91" s="153">
        <v>1100000</v>
      </c>
      <c r="B91" s="153"/>
      <c r="C91" s="167"/>
      <c r="D91" s="137" t="s">
        <v>106</v>
      </c>
      <c r="E91" s="138">
        <f t="shared" ref="E91:P91" si="27">E92</f>
        <v>56289600</v>
      </c>
      <c r="F91" s="138">
        <f t="shared" si="27"/>
        <v>56289600</v>
      </c>
      <c r="G91" s="138">
        <f t="shared" si="27"/>
        <v>31013300</v>
      </c>
      <c r="H91" s="138">
        <f t="shared" si="27"/>
        <v>567400</v>
      </c>
      <c r="I91" s="138">
        <f t="shared" si="27"/>
        <v>0</v>
      </c>
      <c r="J91" s="138">
        <f t="shared" si="27"/>
        <v>0</v>
      </c>
      <c r="K91" s="138">
        <f t="shared" si="27"/>
        <v>0</v>
      </c>
      <c r="L91" s="138">
        <f t="shared" si="27"/>
        <v>0</v>
      </c>
      <c r="M91" s="138">
        <f t="shared" si="27"/>
        <v>0</v>
      </c>
      <c r="N91" s="138">
        <f t="shared" si="27"/>
        <v>0</v>
      </c>
      <c r="O91" s="138">
        <f t="shared" si="27"/>
        <v>0</v>
      </c>
      <c r="P91" s="138">
        <f t="shared" si="27"/>
        <v>56289600</v>
      </c>
      <c r="Q91" s="61">
        <f t="shared" si="22"/>
        <v>1</v>
      </c>
    </row>
    <row r="92" spans="1:17" ht="36.75" customHeight="1" x14ac:dyDescent="0.2">
      <c r="A92" s="155">
        <v>1110000</v>
      </c>
      <c r="B92" s="155"/>
      <c r="C92" s="157"/>
      <c r="D92" s="156" t="s">
        <v>107</v>
      </c>
      <c r="E92" s="141">
        <f>SUM(E93:E106)</f>
        <v>56289600</v>
      </c>
      <c r="F92" s="141">
        <f t="shared" ref="F92:P92" si="28">SUM(F93:F106)</f>
        <v>56289600</v>
      </c>
      <c r="G92" s="141">
        <f t="shared" si="28"/>
        <v>31013300</v>
      </c>
      <c r="H92" s="141">
        <f t="shared" si="28"/>
        <v>567400</v>
      </c>
      <c r="I92" s="141">
        <f t="shared" si="28"/>
        <v>0</v>
      </c>
      <c r="J92" s="141">
        <f t="shared" si="28"/>
        <v>0</v>
      </c>
      <c r="K92" s="141">
        <f t="shared" si="28"/>
        <v>0</v>
      </c>
      <c r="L92" s="141">
        <f t="shared" si="28"/>
        <v>0</v>
      </c>
      <c r="M92" s="141">
        <f t="shared" si="28"/>
        <v>0</v>
      </c>
      <c r="N92" s="141">
        <f t="shared" si="28"/>
        <v>0</v>
      </c>
      <c r="O92" s="141">
        <f t="shared" si="28"/>
        <v>0</v>
      </c>
      <c r="P92" s="141">
        <f t="shared" si="28"/>
        <v>56289600</v>
      </c>
      <c r="Q92" s="61">
        <f t="shared" si="22"/>
        <v>1</v>
      </c>
    </row>
    <row r="93" spans="1:17" ht="42.4" customHeight="1" x14ac:dyDescent="0.2">
      <c r="A93" s="151">
        <v>1113131</v>
      </c>
      <c r="B93" s="151">
        <v>3131</v>
      </c>
      <c r="C93" s="150" t="s">
        <v>648</v>
      </c>
      <c r="D93" s="148" t="s">
        <v>78</v>
      </c>
      <c r="E93" s="144">
        <f t="shared" ref="E93:E106" si="29">F93+I93</f>
        <v>500000</v>
      </c>
      <c r="F93" s="144">
        <v>500000</v>
      </c>
      <c r="G93" s="145"/>
      <c r="H93" s="145"/>
      <c r="I93" s="145"/>
      <c r="J93" s="144">
        <f t="shared" ref="J93:J106" si="30">L93+O93</f>
        <v>0</v>
      </c>
      <c r="K93" s="144"/>
      <c r="L93" s="145"/>
      <c r="M93" s="145"/>
      <c r="N93" s="145"/>
      <c r="O93" s="145"/>
      <c r="P93" s="147">
        <f t="shared" ref="P93:P106" si="31">E93+J93</f>
        <v>500000</v>
      </c>
      <c r="Q93" s="61">
        <f t="shared" si="22"/>
        <v>1</v>
      </c>
    </row>
    <row r="94" spans="1:17" ht="24.75" customHeight="1" x14ac:dyDescent="0.2">
      <c r="A94" s="151">
        <v>1113133</v>
      </c>
      <c r="B94" s="151">
        <v>3133</v>
      </c>
      <c r="C94" s="150" t="s">
        <v>648</v>
      </c>
      <c r="D94" s="148" t="s">
        <v>683</v>
      </c>
      <c r="E94" s="144">
        <f t="shared" si="29"/>
        <v>4019900</v>
      </c>
      <c r="F94" s="144">
        <v>4019900</v>
      </c>
      <c r="G94" s="145">
        <v>2306100</v>
      </c>
      <c r="H94" s="145">
        <v>74100</v>
      </c>
      <c r="I94" s="145"/>
      <c r="J94" s="144">
        <f t="shared" si="30"/>
        <v>0</v>
      </c>
      <c r="K94" s="144"/>
      <c r="L94" s="145"/>
      <c r="M94" s="145"/>
      <c r="N94" s="145"/>
      <c r="O94" s="145"/>
      <c r="P94" s="147">
        <f t="shared" si="31"/>
        <v>4019900</v>
      </c>
      <c r="Q94" s="61">
        <f t="shared" si="22"/>
        <v>1</v>
      </c>
    </row>
    <row r="95" spans="1:17" ht="58.9" customHeight="1" x14ac:dyDescent="0.2">
      <c r="A95" s="151">
        <v>1113140</v>
      </c>
      <c r="B95" s="151">
        <v>3140</v>
      </c>
      <c r="C95" s="150" t="s">
        <v>648</v>
      </c>
      <c r="D95" s="148" t="s">
        <v>684</v>
      </c>
      <c r="E95" s="144">
        <f t="shared" si="29"/>
        <v>2071600</v>
      </c>
      <c r="F95" s="144">
        <v>2071600</v>
      </c>
      <c r="G95" s="145"/>
      <c r="H95" s="145"/>
      <c r="I95" s="145"/>
      <c r="J95" s="159">
        <f t="shared" si="30"/>
        <v>0</v>
      </c>
      <c r="K95" s="159"/>
      <c r="L95" s="145"/>
      <c r="M95" s="145"/>
      <c r="N95" s="145"/>
      <c r="O95" s="145"/>
      <c r="P95" s="147">
        <f t="shared" si="31"/>
        <v>2071600</v>
      </c>
      <c r="Q95" s="61">
        <f t="shared" si="22"/>
        <v>1</v>
      </c>
    </row>
    <row r="96" spans="1:17" ht="29.25" customHeight="1" x14ac:dyDescent="0.2">
      <c r="A96" s="151">
        <v>1115011</v>
      </c>
      <c r="B96" s="151">
        <v>5011</v>
      </c>
      <c r="C96" s="150" t="s">
        <v>685</v>
      </c>
      <c r="D96" s="148" t="s">
        <v>686</v>
      </c>
      <c r="E96" s="144">
        <f t="shared" si="29"/>
        <v>4482800</v>
      </c>
      <c r="F96" s="144">
        <v>4482800</v>
      </c>
      <c r="G96" s="146"/>
      <c r="H96" s="146"/>
      <c r="I96" s="146"/>
      <c r="J96" s="144">
        <f t="shared" si="30"/>
        <v>0</v>
      </c>
      <c r="K96" s="144"/>
      <c r="L96" s="146"/>
      <c r="M96" s="146"/>
      <c r="N96" s="145"/>
      <c r="O96" s="145"/>
      <c r="P96" s="144">
        <f t="shared" si="31"/>
        <v>4482800</v>
      </c>
      <c r="Q96" s="61">
        <f t="shared" si="22"/>
        <v>1</v>
      </c>
    </row>
    <row r="97" spans="1:17" ht="27.75" customHeight="1" x14ac:dyDescent="0.2">
      <c r="A97" s="151">
        <v>1115012</v>
      </c>
      <c r="B97" s="151">
        <v>5012</v>
      </c>
      <c r="C97" s="150" t="s">
        <v>685</v>
      </c>
      <c r="D97" s="148" t="s">
        <v>687</v>
      </c>
      <c r="E97" s="144">
        <f t="shared" si="29"/>
        <v>1740200</v>
      </c>
      <c r="F97" s="144">
        <v>1740200</v>
      </c>
      <c r="G97" s="146"/>
      <c r="H97" s="146"/>
      <c r="I97" s="146"/>
      <c r="J97" s="144">
        <f t="shared" si="30"/>
        <v>0</v>
      </c>
      <c r="K97" s="144"/>
      <c r="L97" s="146"/>
      <c r="M97" s="146"/>
      <c r="N97" s="145"/>
      <c r="O97" s="145"/>
      <c r="P97" s="144">
        <f t="shared" si="31"/>
        <v>1740200</v>
      </c>
      <c r="Q97" s="61">
        <f t="shared" si="22"/>
        <v>1</v>
      </c>
    </row>
    <row r="98" spans="1:17" ht="45" customHeight="1" x14ac:dyDescent="0.2">
      <c r="A98" s="151">
        <v>1115021</v>
      </c>
      <c r="B98" s="151">
        <v>5021</v>
      </c>
      <c r="C98" s="150" t="s">
        <v>685</v>
      </c>
      <c r="D98" s="148" t="s">
        <v>688</v>
      </c>
      <c r="E98" s="144">
        <f t="shared" si="29"/>
        <v>5999900</v>
      </c>
      <c r="F98" s="144">
        <v>5999900</v>
      </c>
      <c r="G98" s="146">
        <v>4988000</v>
      </c>
      <c r="H98" s="146">
        <v>47600</v>
      </c>
      <c r="I98" s="146"/>
      <c r="J98" s="144">
        <f t="shared" si="30"/>
        <v>0</v>
      </c>
      <c r="K98" s="144"/>
      <c r="L98" s="146"/>
      <c r="M98" s="146"/>
      <c r="N98" s="145"/>
      <c r="O98" s="145"/>
      <c r="P98" s="144">
        <f t="shared" si="31"/>
        <v>5999900</v>
      </c>
      <c r="Q98" s="61">
        <f t="shared" si="22"/>
        <v>1</v>
      </c>
    </row>
    <row r="99" spans="1:17" ht="40.5" customHeight="1" x14ac:dyDescent="0.2">
      <c r="A99" s="151">
        <v>1115022</v>
      </c>
      <c r="B99" s="151">
        <v>5022</v>
      </c>
      <c r="C99" s="150" t="s">
        <v>685</v>
      </c>
      <c r="D99" s="148" t="s">
        <v>689</v>
      </c>
      <c r="E99" s="144">
        <f t="shared" si="29"/>
        <v>292200</v>
      </c>
      <c r="F99" s="144">
        <v>292200</v>
      </c>
      <c r="G99" s="146"/>
      <c r="H99" s="146"/>
      <c r="I99" s="146"/>
      <c r="J99" s="144">
        <f t="shared" si="30"/>
        <v>0</v>
      </c>
      <c r="K99" s="144"/>
      <c r="L99" s="146"/>
      <c r="M99" s="146"/>
      <c r="N99" s="145"/>
      <c r="O99" s="145"/>
      <c r="P99" s="144">
        <f t="shared" si="31"/>
        <v>292200</v>
      </c>
      <c r="Q99" s="61">
        <f t="shared" si="22"/>
        <v>1</v>
      </c>
    </row>
    <row r="100" spans="1:17" ht="39.75" customHeight="1" x14ac:dyDescent="0.2">
      <c r="A100" s="151">
        <v>1115031</v>
      </c>
      <c r="B100" s="151">
        <v>5031</v>
      </c>
      <c r="C100" s="150" t="s">
        <v>685</v>
      </c>
      <c r="D100" s="148" t="s">
        <v>690</v>
      </c>
      <c r="E100" s="144">
        <f t="shared" si="29"/>
        <v>23814300</v>
      </c>
      <c r="F100" s="144">
        <v>23814300</v>
      </c>
      <c r="G100" s="146">
        <v>18297600</v>
      </c>
      <c r="H100" s="146">
        <v>442100</v>
      </c>
      <c r="I100" s="146"/>
      <c r="J100" s="144">
        <f t="shared" si="30"/>
        <v>0</v>
      </c>
      <c r="K100" s="144"/>
      <c r="L100" s="146"/>
      <c r="M100" s="146"/>
      <c r="N100" s="145"/>
      <c r="O100" s="145"/>
      <c r="P100" s="144">
        <f t="shared" si="31"/>
        <v>23814300</v>
      </c>
      <c r="Q100" s="61">
        <f t="shared" si="22"/>
        <v>1</v>
      </c>
    </row>
    <row r="101" spans="1:17" ht="32.25" customHeight="1" x14ac:dyDescent="0.2">
      <c r="A101" s="161">
        <v>1115033</v>
      </c>
      <c r="B101" s="161">
        <v>5033</v>
      </c>
      <c r="C101" s="157" t="s">
        <v>685</v>
      </c>
      <c r="D101" s="143" t="s">
        <v>691</v>
      </c>
      <c r="E101" s="144">
        <f t="shared" si="29"/>
        <v>6803600</v>
      </c>
      <c r="F101" s="144">
        <v>6803600</v>
      </c>
      <c r="G101" s="145">
        <v>4100000</v>
      </c>
      <c r="H101" s="145">
        <v>3600</v>
      </c>
      <c r="I101" s="145"/>
      <c r="J101" s="144">
        <f t="shared" si="30"/>
        <v>0</v>
      </c>
      <c r="K101" s="144"/>
      <c r="L101" s="145"/>
      <c r="M101" s="145"/>
      <c r="N101" s="145"/>
      <c r="O101" s="145"/>
      <c r="P101" s="144">
        <f t="shared" si="31"/>
        <v>6803600</v>
      </c>
      <c r="Q101" s="61">
        <f t="shared" si="22"/>
        <v>1</v>
      </c>
    </row>
    <row r="102" spans="1:17" ht="38.25" customHeight="1" x14ac:dyDescent="0.2">
      <c r="A102" s="151">
        <v>1115042</v>
      </c>
      <c r="B102" s="151">
        <v>5042</v>
      </c>
      <c r="C102" s="150" t="s">
        <v>685</v>
      </c>
      <c r="D102" s="148" t="s">
        <v>692</v>
      </c>
      <c r="E102" s="144">
        <f t="shared" si="29"/>
        <v>125700</v>
      </c>
      <c r="F102" s="144">
        <v>125700</v>
      </c>
      <c r="G102" s="146"/>
      <c r="H102" s="146"/>
      <c r="I102" s="146"/>
      <c r="J102" s="144">
        <f t="shared" si="30"/>
        <v>0</v>
      </c>
      <c r="K102" s="144"/>
      <c r="L102" s="146"/>
      <c r="M102" s="146"/>
      <c r="N102" s="145"/>
      <c r="O102" s="145"/>
      <c r="P102" s="144">
        <f t="shared" si="31"/>
        <v>125700</v>
      </c>
      <c r="Q102" s="61">
        <f t="shared" si="22"/>
        <v>1</v>
      </c>
    </row>
    <row r="103" spans="1:17" ht="51.75" customHeight="1" x14ac:dyDescent="0.2">
      <c r="A103" s="151">
        <v>1115051</v>
      </c>
      <c r="B103" s="151">
        <v>5051</v>
      </c>
      <c r="C103" s="150" t="s">
        <v>685</v>
      </c>
      <c r="D103" s="148" t="s">
        <v>693</v>
      </c>
      <c r="E103" s="144">
        <f t="shared" si="29"/>
        <v>100000</v>
      </c>
      <c r="F103" s="144">
        <v>100000</v>
      </c>
      <c r="G103" s="146"/>
      <c r="H103" s="146"/>
      <c r="I103" s="146"/>
      <c r="J103" s="144">
        <f t="shared" si="30"/>
        <v>0</v>
      </c>
      <c r="K103" s="144"/>
      <c r="L103" s="146"/>
      <c r="M103" s="146"/>
      <c r="N103" s="145"/>
      <c r="O103" s="145"/>
      <c r="P103" s="144">
        <f t="shared" si="31"/>
        <v>100000</v>
      </c>
      <c r="Q103" s="61">
        <f t="shared" si="22"/>
        <v>1</v>
      </c>
    </row>
    <row r="104" spans="1:17" ht="51.75" customHeight="1" x14ac:dyDescent="0.2">
      <c r="A104" s="151">
        <v>1115053</v>
      </c>
      <c r="B104" s="151">
        <v>5053</v>
      </c>
      <c r="C104" s="150" t="s">
        <v>685</v>
      </c>
      <c r="D104" s="148" t="s">
        <v>694</v>
      </c>
      <c r="E104" s="144">
        <f t="shared" si="29"/>
        <v>1413700</v>
      </c>
      <c r="F104" s="144">
        <v>1413700</v>
      </c>
      <c r="G104" s="146"/>
      <c r="H104" s="146"/>
      <c r="I104" s="146"/>
      <c r="J104" s="144">
        <f t="shared" si="30"/>
        <v>0</v>
      </c>
      <c r="K104" s="144"/>
      <c r="L104" s="146"/>
      <c r="M104" s="146"/>
      <c r="N104" s="145"/>
      <c r="O104" s="145"/>
      <c r="P104" s="144">
        <f t="shared" si="31"/>
        <v>1413700</v>
      </c>
      <c r="Q104" s="61">
        <f t="shared" si="22"/>
        <v>1</v>
      </c>
    </row>
    <row r="105" spans="1:17" ht="48" customHeight="1" x14ac:dyDescent="0.2">
      <c r="A105" s="151">
        <v>1115061</v>
      </c>
      <c r="B105" s="151">
        <v>5061</v>
      </c>
      <c r="C105" s="150" t="s">
        <v>685</v>
      </c>
      <c r="D105" s="148" t="s">
        <v>695</v>
      </c>
      <c r="E105" s="144">
        <f t="shared" si="29"/>
        <v>2941500</v>
      </c>
      <c r="F105" s="144">
        <v>2941500</v>
      </c>
      <c r="G105" s="146">
        <v>1321600</v>
      </c>
      <c r="H105" s="146"/>
      <c r="I105" s="168"/>
      <c r="J105" s="144">
        <f t="shared" si="30"/>
        <v>0</v>
      </c>
      <c r="K105" s="144"/>
      <c r="L105" s="168"/>
      <c r="M105" s="168"/>
      <c r="N105" s="169"/>
      <c r="O105" s="169"/>
      <c r="P105" s="144">
        <f t="shared" si="31"/>
        <v>2941500</v>
      </c>
      <c r="Q105" s="61">
        <f t="shared" si="22"/>
        <v>1</v>
      </c>
    </row>
    <row r="106" spans="1:17" ht="38.25" customHeight="1" x14ac:dyDescent="0.2">
      <c r="A106" s="151">
        <v>1115062</v>
      </c>
      <c r="B106" s="151">
        <v>5062</v>
      </c>
      <c r="C106" s="150" t="s">
        <v>685</v>
      </c>
      <c r="D106" s="148" t="s">
        <v>696</v>
      </c>
      <c r="E106" s="144">
        <f t="shared" si="29"/>
        <v>1984200</v>
      </c>
      <c r="F106" s="144">
        <v>1984200</v>
      </c>
      <c r="G106" s="146"/>
      <c r="H106" s="146"/>
      <c r="I106" s="168"/>
      <c r="J106" s="144">
        <f t="shared" si="30"/>
        <v>0</v>
      </c>
      <c r="K106" s="144"/>
      <c r="L106" s="168"/>
      <c r="M106" s="168"/>
      <c r="N106" s="169"/>
      <c r="O106" s="169"/>
      <c r="P106" s="144">
        <f t="shared" si="31"/>
        <v>1984200</v>
      </c>
      <c r="Q106" s="61">
        <f t="shared" si="22"/>
        <v>1</v>
      </c>
    </row>
    <row r="107" spans="1:17" s="131" customFormat="1" ht="40.5" customHeight="1" x14ac:dyDescent="0.2">
      <c r="A107" s="153">
        <v>1500000</v>
      </c>
      <c r="B107" s="153"/>
      <c r="C107" s="153"/>
      <c r="D107" s="137" t="s">
        <v>188</v>
      </c>
      <c r="E107" s="138">
        <f t="shared" ref="E107:P107" si="32">E108</f>
        <v>1000000</v>
      </c>
      <c r="F107" s="138">
        <f t="shared" si="32"/>
        <v>1000000</v>
      </c>
      <c r="G107" s="138">
        <f t="shared" si="32"/>
        <v>0</v>
      </c>
      <c r="H107" s="138">
        <f t="shared" si="32"/>
        <v>0</v>
      </c>
      <c r="I107" s="138">
        <f t="shared" si="32"/>
        <v>0</v>
      </c>
      <c r="J107" s="138">
        <f t="shared" si="32"/>
        <v>0</v>
      </c>
      <c r="K107" s="138">
        <f t="shared" si="32"/>
        <v>0</v>
      </c>
      <c r="L107" s="138">
        <f t="shared" si="32"/>
        <v>0</v>
      </c>
      <c r="M107" s="138">
        <f t="shared" si="32"/>
        <v>0</v>
      </c>
      <c r="N107" s="138">
        <f t="shared" si="32"/>
        <v>0</v>
      </c>
      <c r="O107" s="138">
        <f t="shared" si="32"/>
        <v>0</v>
      </c>
      <c r="P107" s="138">
        <f t="shared" si="32"/>
        <v>1000000</v>
      </c>
      <c r="Q107" s="61">
        <f t="shared" si="22"/>
        <v>1</v>
      </c>
    </row>
    <row r="108" spans="1:17" s="131" customFormat="1" ht="40.5" customHeight="1" x14ac:dyDescent="0.2">
      <c r="A108" s="155">
        <v>1510000</v>
      </c>
      <c r="B108" s="155"/>
      <c r="C108" s="155"/>
      <c r="D108" s="156" t="s">
        <v>189</v>
      </c>
      <c r="E108" s="141">
        <f>SUM(E109:E112)</f>
        <v>1000000</v>
      </c>
      <c r="F108" s="141">
        <f t="shared" ref="F108:P108" si="33">SUM(F109:F112)</f>
        <v>1000000</v>
      </c>
      <c r="G108" s="141">
        <f t="shared" si="33"/>
        <v>0</v>
      </c>
      <c r="H108" s="141">
        <f t="shared" si="33"/>
        <v>0</v>
      </c>
      <c r="I108" s="141">
        <f t="shared" si="33"/>
        <v>0</v>
      </c>
      <c r="J108" s="141">
        <f t="shared" si="33"/>
        <v>0</v>
      </c>
      <c r="K108" s="141">
        <f t="shared" si="33"/>
        <v>0</v>
      </c>
      <c r="L108" s="141">
        <f t="shared" si="33"/>
        <v>0</v>
      </c>
      <c r="M108" s="141">
        <f t="shared" si="33"/>
        <v>0</v>
      </c>
      <c r="N108" s="141">
        <f t="shared" si="33"/>
        <v>0</v>
      </c>
      <c r="O108" s="141">
        <f t="shared" si="33"/>
        <v>0</v>
      </c>
      <c r="P108" s="141">
        <f t="shared" si="33"/>
        <v>1000000</v>
      </c>
      <c r="Q108" s="61">
        <f t="shared" si="22"/>
        <v>1</v>
      </c>
    </row>
    <row r="109" spans="1:17" s="131" customFormat="1" ht="48" hidden="1" customHeight="1" x14ac:dyDescent="0.2">
      <c r="A109" s="151">
        <v>1517361</v>
      </c>
      <c r="B109" s="151">
        <v>7361</v>
      </c>
      <c r="C109" s="150" t="s">
        <v>535</v>
      </c>
      <c r="D109" s="148" t="s">
        <v>22</v>
      </c>
      <c r="E109" s="144">
        <f>F109+I109</f>
        <v>0</v>
      </c>
      <c r="F109" s="144"/>
      <c r="G109" s="146"/>
      <c r="H109" s="146"/>
      <c r="I109" s="146"/>
      <c r="J109" s="144">
        <f>L109+O109</f>
        <v>0</v>
      </c>
      <c r="K109" s="146"/>
      <c r="L109" s="146"/>
      <c r="M109" s="146"/>
      <c r="N109" s="145"/>
      <c r="O109" s="145"/>
      <c r="P109" s="147">
        <f>E109+J109</f>
        <v>0</v>
      </c>
      <c r="Q109" s="61">
        <f t="shared" si="22"/>
        <v>0</v>
      </c>
    </row>
    <row r="110" spans="1:17" s="131" customFormat="1" ht="48" customHeight="1" x14ac:dyDescent="0.2">
      <c r="A110" s="151">
        <v>1517461</v>
      </c>
      <c r="B110" s="151">
        <v>7461</v>
      </c>
      <c r="C110" s="150" t="s">
        <v>536</v>
      </c>
      <c r="D110" s="148" t="s">
        <v>79</v>
      </c>
      <c r="E110" s="144">
        <f>F110+I110</f>
        <v>1000000</v>
      </c>
      <c r="F110" s="144">
        <v>1000000</v>
      </c>
      <c r="G110" s="146"/>
      <c r="H110" s="146"/>
      <c r="I110" s="146"/>
      <c r="J110" s="144">
        <f>L110+O110</f>
        <v>0</v>
      </c>
      <c r="K110" s="146"/>
      <c r="L110" s="146"/>
      <c r="M110" s="146"/>
      <c r="N110" s="145"/>
      <c r="O110" s="145"/>
      <c r="P110" s="147">
        <f>E110+J110</f>
        <v>1000000</v>
      </c>
      <c r="Q110" s="61">
        <f t="shared" si="22"/>
        <v>1</v>
      </c>
    </row>
    <row r="111" spans="1:17" s="131" customFormat="1" ht="48" hidden="1" customHeight="1" x14ac:dyDescent="0.2">
      <c r="A111" s="151">
        <v>1517462</v>
      </c>
      <c r="B111" s="151">
        <v>7462</v>
      </c>
      <c r="C111" s="150" t="s">
        <v>536</v>
      </c>
      <c r="D111" s="148" t="s">
        <v>537</v>
      </c>
      <c r="E111" s="144">
        <f>F111+I111</f>
        <v>0</v>
      </c>
      <c r="F111" s="144"/>
      <c r="G111" s="146"/>
      <c r="H111" s="146"/>
      <c r="I111" s="146"/>
      <c r="J111" s="144">
        <f>L111+O111</f>
        <v>0</v>
      </c>
      <c r="K111" s="146"/>
      <c r="L111" s="146"/>
      <c r="M111" s="146"/>
      <c r="N111" s="145"/>
      <c r="O111" s="145"/>
      <c r="P111" s="147">
        <f>E111+J111</f>
        <v>0</v>
      </c>
      <c r="Q111" s="61">
        <f t="shared" si="22"/>
        <v>0</v>
      </c>
    </row>
    <row r="112" spans="1:17" s="131" customFormat="1" ht="48" hidden="1" customHeight="1" x14ac:dyDescent="0.2">
      <c r="A112" s="151" t="s">
        <v>23</v>
      </c>
      <c r="B112" s="151">
        <v>7693</v>
      </c>
      <c r="C112" s="150">
        <v>490</v>
      </c>
      <c r="D112" s="148" t="s">
        <v>539</v>
      </c>
      <c r="E112" s="144">
        <f>F112+I112</f>
        <v>0</v>
      </c>
      <c r="F112" s="144"/>
      <c r="G112" s="146"/>
      <c r="H112" s="146"/>
      <c r="I112" s="146"/>
      <c r="J112" s="144">
        <f>L112+O112</f>
        <v>0</v>
      </c>
      <c r="K112" s="146"/>
      <c r="L112" s="146"/>
      <c r="M112" s="146"/>
      <c r="N112" s="145"/>
      <c r="O112" s="145"/>
      <c r="P112" s="147">
        <f>E112+J112</f>
        <v>0</v>
      </c>
      <c r="Q112" s="61">
        <f t="shared" si="22"/>
        <v>0</v>
      </c>
    </row>
    <row r="113" spans="1:17" s="131" customFormat="1" ht="52.5" customHeight="1" x14ac:dyDescent="0.2">
      <c r="A113" s="153">
        <v>1600000</v>
      </c>
      <c r="B113" s="153"/>
      <c r="C113" s="153"/>
      <c r="D113" s="137" t="s">
        <v>108</v>
      </c>
      <c r="E113" s="138">
        <f t="shared" ref="E113:P113" si="34">E114</f>
        <v>500000</v>
      </c>
      <c r="F113" s="138">
        <f t="shared" si="34"/>
        <v>500000</v>
      </c>
      <c r="G113" s="138">
        <f t="shared" si="34"/>
        <v>0</v>
      </c>
      <c r="H113" s="138">
        <f t="shared" si="34"/>
        <v>0</v>
      </c>
      <c r="I113" s="138">
        <f t="shared" si="34"/>
        <v>0</v>
      </c>
      <c r="J113" s="138">
        <f t="shared" si="34"/>
        <v>0</v>
      </c>
      <c r="K113" s="138">
        <f t="shared" si="34"/>
        <v>0</v>
      </c>
      <c r="L113" s="138">
        <f t="shared" si="34"/>
        <v>0</v>
      </c>
      <c r="M113" s="138">
        <f t="shared" si="34"/>
        <v>0</v>
      </c>
      <c r="N113" s="138">
        <f t="shared" si="34"/>
        <v>0</v>
      </c>
      <c r="O113" s="138">
        <f t="shared" si="34"/>
        <v>0</v>
      </c>
      <c r="P113" s="138">
        <f t="shared" si="34"/>
        <v>500000</v>
      </c>
      <c r="Q113" s="61">
        <f t="shared" si="22"/>
        <v>1</v>
      </c>
    </row>
    <row r="114" spans="1:17" s="131" customFormat="1" ht="58.5" customHeight="1" x14ac:dyDescent="0.2">
      <c r="A114" s="155">
        <v>1610000</v>
      </c>
      <c r="B114" s="155"/>
      <c r="C114" s="155"/>
      <c r="D114" s="156" t="s">
        <v>9</v>
      </c>
      <c r="E114" s="141">
        <f>SUM(E115:E118)</f>
        <v>500000</v>
      </c>
      <c r="F114" s="141">
        <f t="shared" ref="F114:P114" si="35">SUM(F115:F118)</f>
        <v>500000</v>
      </c>
      <c r="G114" s="141">
        <f t="shared" si="35"/>
        <v>0</v>
      </c>
      <c r="H114" s="141">
        <f t="shared" si="35"/>
        <v>0</v>
      </c>
      <c r="I114" s="141">
        <f t="shared" si="35"/>
        <v>0</v>
      </c>
      <c r="J114" s="141">
        <f t="shared" si="35"/>
        <v>0</v>
      </c>
      <c r="K114" s="141">
        <f t="shared" si="35"/>
        <v>0</v>
      </c>
      <c r="L114" s="141">
        <f t="shared" si="35"/>
        <v>0</v>
      </c>
      <c r="M114" s="141">
        <f t="shared" si="35"/>
        <v>0</v>
      </c>
      <c r="N114" s="141">
        <f t="shared" si="35"/>
        <v>0</v>
      </c>
      <c r="O114" s="141">
        <f t="shared" si="35"/>
        <v>0</v>
      </c>
      <c r="P114" s="141">
        <f t="shared" si="35"/>
        <v>500000</v>
      </c>
      <c r="Q114" s="61">
        <f t="shared" si="22"/>
        <v>1</v>
      </c>
    </row>
    <row r="115" spans="1:17" ht="45" customHeight="1" x14ac:dyDescent="0.2">
      <c r="A115" s="161">
        <v>1613242</v>
      </c>
      <c r="B115" s="161">
        <v>3242</v>
      </c>
      <c r="C115" s="157">
        <v>1090</v>
      </c>
      <c r="D115" s="143" t="s">
        <v>531</v>
      </c>
      <c r="E115" s="144">
        <f>F115+I115</f>
        <v>500000</v>
      </c>
      <c r="F115" s="144">
        <v>500000</v>
      </c>
      <c r="G115" s="144"/>
      <c r="H115" s="144"/>
      <c r="I115" s="144"/>
      <c r="J115" s="144">
        <f>L115+O115</f>
        <v>0</v>
      </c>
      <c r="K115" s="144"/>
      <c r="L115" s="144"/>
      <c r="M115" s="144"/>
      <c r="N115" s="144"/>
      <c r="O115" s="144"/>
      <c r="P115" s="144">
        <f>E115+J115</f>
        <v>500000</v>
      </c>
      <c r="Q115" s="61">
        <f t="shared" si="22"/>
        <v>1</v>
      </c>
    </row>
    <row r="116" spans="1:17" ht="34.5" hidden="1" customHeight="1" x14ac:dyDescent="0.2">
      <c r="A116" s="161">
        <v>1616013</v>
      </c>
      <c r="B116" s="161">
        <v>6013</v>
      </c>
      <c r="C116" s="157" t="s">
        <v>24</v>
      </c>
      <c r="D116" s="143" t="s">
        <v>25</v>
      </c>
      <c r="E116" s="144">
        <f>F116+I116</f>
        <v>0</v>
      </c>
      <c r="F116" s="144"/>
      <c r="G116" s="144"/>
      <c r="H116" s="144"/>
      <c r="I116" s="144"/>
      <c r="J116" s="144">
        <f>L116+O116</f>
        <v>0</v>
      </c>
      <c r="K116" s="144"/>
      <c r="L116" s="144"/>
      <c r="M116" s="144"/>
      <c r="N116" s="144"/>
      <c r="O116" s="144"/>
      <c r="P116" s="144">
        <f>E116+J116</f>
        <v>0</v>
      </c>
      <c r="Q116" s="61">
        <f t="shared" si="22"/>
        <v>0</v>
      </c>
    </row>
    <row r="117" spans="1:17" ht="58.5" hidden="1" customHeight="1" x14ac:dyDescent="0.2">
      <c r="A117" s="161">
        <v>1616084</v>
      </c>
      <c r="B117" s="161">
        <v>6084</v>
      </c>
      <c r="C117" s="157" t="s">
        <v>26</v>
      </c>
      <c r="D117" s="143" t="s">
        <v>27</v>
      </c>
      <c r="E117" s="144">
        <f>F117+I117</f>
        <v>0</v>
      </c>
      <c r="F117" s="144"/>
      <c r="G117" s="144"/>
      <c r="H117" s="144"/>
      <c r="I117" s="144"/>
      <c r="J117" s="144">
        <f>L117+O117</f>
        <v>0</v>
      </c>
      <c r="K117" s="144"/>
      <c r="L117" s="144"/>
      <c r="M117" s="144"/>
      <c r="N117" s="144"/>
      <c r="O117" s="144"/>
      <c r="P117" s="144">
        <f>E117+J117</f>
        <v>0</v>
      </c>
      <c r="Q117" s="61">
        <f t="shared" si="22"/>
        <v>0</v>
      </c>
    </row>
    <row r="118" spans="1:17" ht="34.5" hidden="1" customHeight="1" x14ac:dyDescent="0.2">
      <c r="A118" s="161">
        <v>1617640</v>
      </c>
      <c r="B118" s="161">
        <v>7640</v>
      </c>
      <c r="C118" s="157" t="s">
        <v>681</v>
      </c>
      <c r="D118" s="143" t="s">
        <v>28</v>
      </c>
      <c r="E118" s="144">
        <f>F118+I118</f>
        <v>0</v>
      </c>
      <c r="F118" s="144"/>
      <c r="G118" s="144"/>
      <c r="H118" s="144"/>
      <c r="I118" s="144"/>
      <c r="J118" s="144">
        <f>L118+O118</f>
        <v>0</v>
      </c>
      <c r="K118" s="144"/>
      <c r="L118" s="144"/>
      <c r="M118" s="144"/>
      <c r="N118" s="144"/>
      <c r="O118" s="144"/>
      <c r="P118" s="144">
        <f>E118+J118</f>
        <v>0</v>
      </c>
      <c r="Q118" s="61">
        <f t="shared" si="22"/>
        <v>0</v>
      </c>
    </row>
    <row r="119" spans="1:17" ht="51.75" customHeight="1" x14ac:dyDescent="0.2">
      <c r="A119" s="136" t="s">
        <v>31</v>
      </c>
      <c r="B119" s="136"/>
      <c r="C119" s="136"/>
      <c r="D119" s="137" t="s">
        <v>760</v>
      </c>
      <c r="E119" s="138">
        <f t="shared" ref="E119:P119" si="36">E120</f>
        <v>5200000</v>
      </c>
      <c r="F119" s="138">
        <f t="shared" si="36"/>
        <v>5200000</v>
      </c>
      <c r="G119" s="138">
        <f t="shared" si="36"/>
        <v>0</v>
      </c>
      <c r="H119" s="138">
        <f t="shared" si="36"/>
        <v>0</v>
      </c>
      <c r="I119" s="138">
        <f t="shared" si="36"/>
        <v>0</v>
      </c>
      <c r="J119" s="138">
        <f t="shared" si="36"/>
        <v>0</v>
      </c>
      <c r="K119" s="138">
        <f t="shared" si="36"/>
        <v>0</v>
      </c>
      <c r="L119" s="138">
        <f t="shared" si="36"/>
        <v>0</v>
      </c>
      <c r="M119" s="138">
        <f t="shared" si="36"/>
        <v>0</v>
      </c>
      <c r="N119" s="138">
        <f t="shared" si="36"/>
        <v>0</v>
      </c>
      <c r="O119" s="138">
        <f t="shared" si="36"/>
        <v>0</v>
      </c>
      <c r="P119" s="138">
        <f t="shared" si="36"/>
        <v>5200000</v>
      </c>
      <c r="Q119" s="61">
        <f t="shared" si="22"/>
        <v>1</v>
      </c>
    </row>
    <row r="120" spans="1:17" ht="54" customHeight="1" x14ac:dyDescent="0.2">
      <c r="A120" s="170" t="s">
        <v>32</v>
      </c>
      <c r="B120" s="171"/>
      <c r="C120" s="171"/>
      <c r="D120" s="156" t="s">
        <v>761</v>
      </c>
      <c r="E120" s="141">
        <f>SUM(E121:E122)</f>
        <v>5200000</v>
      </c>
      <c r="F120" s="141">
        <f t="shared" ref="F120:P120" si="37">SUM(F121:F122)</f>
        <v>5200000</v>
      </c>
      <c r="G120" s="141">
        <f t="shared" si="37"/>
        <v>0</v>
      </c>
      <c r="H120" s="141">
        <f t="shared" si="37"/>
        <v>0</v>
      </c>
      <c r="I120" s="141">
        <f t="shared" si="37"/>
        <v>0</v>
      </c>
      <c r="J120" s="141">
        <f t="shared" si="37"/>
        <v>0</v>
      </c>
      <c r="K120" s="141">
        <f t="shared" si="37"/>
        <v>0</v>
      </c>
      <c r="L120" s="141">
        <f t="shared" si="37"/>
        <v>0</v>
      </c>
      <c r="M120" s="141">
        <f t="shared" si="37"/>
        <v>0</v>
      </c>
      <c r="N120" s="141">
        <f t="shared" si="37"/>
        <v>0</v>
      </c>
      <c r="O120" s="141">
        <f t="shared" si="37"/>
        <v>0</v>
      </c>
      <c r="P120" s="141">
        <f t="shared" si="37"/>
        <v>5200000</v>
      </c>
      <c r="Q120" s="61">
        <f t="shared" si="22"/>
        <v>1</v>
      </c>
    </row>
    <row r="121" spans="1:17" ht="27" hidden="1" customHeight="1" x14ac:dyDescent="0.2">
      <c r="A121" s="172" t="s">
        <v>80</v>
      </c>
      <c r="B121" s="172" t="s">
        <v>81</v>
      </c>
      <c r="C121" s="150" t="s">
        <v>82</v>
      </c>
      <c r="D121" s="148" t="s">
        <v>83</v>
      </c>
      <c r="E121" s="144">
        <f>F121+I121</f>
        <v>0</v>
      </c>
      <c r="F121" s="144"/>
      <c r="G121" s="146"/>
      <c r="H121" s="146"/>
      <c r="I121" s="146"/>
      <c r="J121" s="144">
        <f>L121+O121</f>
        <v>0</v>
      </c>
      <c r="K121" s="144"/>
      <c r="L121" s="146"/>
      <c r="M121" s="146"/>
      <c r="N121" s="145"/>
      <c r="O121" s="145"/>
      <c r="P121" s="147">
        <f>E121+J121</f>
        <v>0</v>
      </c>
      <c r="Q121" s="61">
        <f t="shared" si="22"/>
        <v>0</v>
      </c>
    </row>
    <row r="122" spans="1:17" ht="27" customHeight="1" x14ac:dyDescent="0.2">
      <c r="A122" s="172" t="s">
        <v>748</v>
      </c>
      <c r="B122" s="172" t="s">
        <v>749</v>
      </c>
      <c r="C122" s="150" t="s">
        <v>33</v>
      </c>
      <c r="D122" s="148" t="s">
        <v>34</v>
      </c>
      <c r="E122" s="144">
        <f>F122+I122</f>
        <v>5200000</v>
      </c>
      <c r="F122" s="144">
        <v>5200000</v>
      </c>
      <c r="G122" s="146"/>
      <c r="H122" s="146"/>
      <c r="I122" s="146"/>
      <c r="J122" s="144">
        <f>L122+O122</f>
        <v>0</v>
      </c>
      <c r="K122" s="144"/>
      <c r="L122" s="146"/>
      <c r="M122" s="146"/>
      <c r="N122" s="145"/>
      <c r="O122" s="145"/>
      <c r="P122" s="147">
        <f>E122+J122</f>
        <v>5200000</v>
      </c>
      <c r="Q122" s="61">
        <f t="shared" si="22"/>
        <v>1</v>
      </c>
    </row>
    <row r="123" spans="1:17" ht="51.75" customHeight="1" x14ac:dyDescent="0.2">
      <c r="A123" s="136" t="s">
        <v>35</v>
      </c>
      <c r="B123" s="136"/>
      <c r="C123" s="136"/>
      <c r="D123" s="137" t="s">
        <v>109</v>
      </c>
      <c r="E123" s="138">
        <f t="shared" ref="E123:P123" si="38">E124</f>
        <v>2950000</v>
      </c>
      <c r="F123" s="138">
        <f t="shared" si="38"/>
        <v>2950000</v>
      </c>
      <c r="G123" s="138">
        <f t="shared" si="38"/>
        <v>0</v>
      </c>
      <c r="H123" s="138">
        <f t="shared" si="38"/>
        <v>0</v>
      </c>
      <c r="I123" s="138">
        <f t="shared" si="38"/>
        <v>0</v>
      </c>
      <c r="J123" s="138">
        <f t="shared" si="38"/>
        <v>0</v>
      </c>
      <c r="K123" s="138">
        <f t="shared" si="38"/>
        <v>0</v>
      </c>
      <c r="L123" s="138">
        <f t="shared" si="38"/>
        <v>0</v>
      </c>
      <c r="M123" s="138">
        <f t="shared" si="38"/>
        <v>0</v>
      </c>
      <c r="N123" s="138">
        <f t="shared" si="38"/>
        <v>0</v>
      </c>
      <c r="O123" s="138">
        <f t="shared" si="38"/>
        <v>0</v>
      </c>
      <c r="P123" s="138">
        <f t="shared" si="38"/>
        <v>2950000</v>
      </c>
      <c r="Q123" s="61">
        <f t="shared" si="22"/>
        <v>1</v>
      </c>
    </row>
    <row r="124" spans="1:17" ht="54" customHeight="1" x14ac:dyDescent="0.2">
      <c r="A124" s="170" t="s">
        <v>36</v>
      </c>
      <c r="B124" s="171"/>
      <c r="C124" s="171"/>
      <c r="D124" s="156" t="s">
        <v>110</v>
      </c>
      <c r="E124" s="141">
        <f>SUM(E125:E126)</f>
        <v>2950000</v>
      </c>
      <c r="F124" s="141">
        <f t="shared" ref="F124:P124" si="39">SUM(F125:F126)</f>
        <v>2950000</v>
      </c>
      <c r="G124" s="141">
        <f t="shared" si="39"/>
        <v>0</v>
      </c>
      <c r="H124" s="141">
        <f t="shared" si="39"/>
        <v>0</v>
      </c>
      <c r="I124" s="141">
        <f t="shared" si="39"/>
        <v>0</v>
      </c>
      <c r="J124" s="141">
        <f t="shared" si="39"/>
        <v>0</v>
      </c>
      <c r="K124" s="141">
        <f t="shared" si="39"/>
        <v>0</v>
      </c>
      <c r="L124" s="141">
        <f t="shared" si="39"/>
        <v>0</v>
      </c>
      <c r="M124" s="141">
        <f t="shared" si="39"/>
        <v>0</v>
      </c>
      <c r="N124" s="141">
        <f t="shared" si="39"/>
        <v>0</v>
      </c>
      <c r="O124" s="141">
        <f t="shared" si="39"/>
        <v>0</v>
      </c>
      <c r="P124" s="141">
        <f t="shared" si="39"/>
        <v>2950000</v>
      </c>
      <c r="Q124" s="61">
        <f t="shared" si="22"/>
        <v>1</v>
      </c>
    </row>
    <row r="125" spans="1:17" ht="27" customHeight="1" x14ac:dyDescent="0.2">
      <c r="A125" s="172" t="s">
        <v>37</v>
      </c>
      <c r="B125" s="172" t="s">
        <v>84</v>
      </c>
      <c r="C125" s="150" t="s">
        <v>38</v>
      </c>
      <c r="D125" s="148" t="s">
        <v>39</v>
      </c>
      <c r="E125" s="144">
        <f>F125+I125</f>
        <v>2000000</v>
      </c>
      <c r="F125" s="144">
        <v>2000000</v>
      </c>
      <c r="G125" s="146"/>
      <c r="H125" s="146"/>
      <c r="I125" s="146"/>
      <c r="J125" s="144">
        <f>L125+O125</f>
        <v>0</v>
      </c>
      <c r="K125" s="144"/>
      <c r="L125" s="146"/>
      <c r="M125" s="146"/>
      <c r="N125" s="145"/>
      <c r="O125" s="145"/>
      <c r="P125" s="147">
        <f>E125+J125</f>
        <v>2000000</v>
      </c>
      <c r="Q125" s="61">
        <f t="shared" si="22"/>
        <v>1</v>
      </c>
    </row>
    <row r="126" spans="1:17" ht="29.25" customHeight="1" x14ac:dyDescent="0.2">
      <c r="A126" s="172">
        <v>2017693</v>
      </c>
      <c r="B126" s="172">
        <v>7693</v>
      </c>
      <c r="C126" s="150" t="s">
        <v>535</v>
      </c>
      <c r="D126" s="148" t="s">
        <v>539</v>
      </c>
      <c r="E126" s="144">
        <f>F126+I126</f>
        <v>950000</v>
      </c>
      <c r="F126" s="144">
        <v>950000</v>
      </c>
      <c r="G126" s="146"/>
      <c r="H126" s="146"/>
      <c r="I126" s="146"/>
      <c r="J126" s="144">
        <f>L126+O126</f>
        <v>0</v>
      </c>
      <c r="K126" s="144"/>
      <c r="L126" s="146"/>
      <c r="M126" s="146"/>
      <c r="N126" s="145"/>
      <c r="O126" s="145"/>
      <c r="P126" s="147">
        <f>E126+J126</f>
        <v>950000</v>
      </c>
      <c r="Q126" s="61">
        <f t="shared" si="22"/>
        <v>1</v>
      </c>
    </row>
    <row r="127" spans="1:17" ht="50.45" customHeight="1" x14ac:dyDescent="0.2">
      <c r="A127" s="153">
        <v>2300000</v>
      </c>
      <c r="B127" s="153"/>
      <c r="C127" s="153"/>
      <c r="D127" s="137" t="s">
        <v>111</v>
      </c>
      <c r="E127" s="173">
        <f t="shared" ref="E127:P127" si="40">E128</f>
        <v>1100000</v>
      </c>
      <c r="F127" s="173">
        <f t="shared" si="40"/>
        <v>1100000</v>
      </c>
      <c r="G127" s="173">
        <f t="shared" si="40"/>
        <v>0</v>
      </c>
      <c r="H127" s="173">
        <f t="shared" si="40"/>
        <v>0</v>
      </c>
      <c r="I127" s="173">
        <f t="shared" si="40"/>
        <v>0</v>
      </c>
      <c r="J127" s="173">
        <f t="shared" si="40"/>
        <v>0</v>
      </c>
      <c r="K127" s="173">
        <f t="shared" si="40"/>
        <v>0</v>
      </c>
      <c r="L127" s="173">
        <f t="shared" si="40"/>
        <v>0</v>
      </c>
      <c r="M127" s="173">
        <f t="shared" si="40"/>
        <v>0</v>
      </c>
      <c r="N127" s="173">
        <f t="shared" si="40"/>
        <v>0</v>
      </c>
      <c r="O127" s="173">
        <f t="shared" si="40"/>
        <v>0</v>
      </c>
      <c r="P127" s="173">
        <f t="shared" si="40"/>
        <v>1100000</v>
      </c>
      <c r="Q127" s="61">
        <f t="shared" si="22"/>
        <v>1</v>
      </c>
    </row>
    <row r="128" spans="1:17" ht="49.15" customHeight="1" x14ac:dyDescent="0.2">
      <c r="A128" s="155">
        <v>2310000</v>
      </c>
      <c r="B128" s="155"/>
      <c r="C128" s="155"/>
      <c r="D128" s="156" t="s">
        <v>112</v>
      </c>
      <c r="E128" s="174">
        <f>SUM(E129:E132)</f>
        <v>1100000</v>
      </c>
      <c r="F128" s="174">
        <f t="shared" ref="F128:P128" si="41">SUM(F129:F132)</f>
        <v>1100000</v>
      </c>
      <c r="G128" s="174">
        <f t="shared" si="41"/>
        <v>0</v>
      </c>
      <c r="H128" s="174">
        <f t="shared" si="41"/>
        <v>0</v>
      </c>
      <c r="I128" s="174">
        <f t="shared" si="41"/>
        <v>0</v>
      </c>
      <c r="J128" s="174">
        <f t="shared" si="41"/>
        <v>0</v>
      </c>
      <c r="K128" s="174">
        <f t="shared" si="41"/>
        <v>0</v>
      </c>
      <c r="L128" s="174">
        <f t="shared" si="41"/>
        <v>0</v>
      </c>
      <c r="M128" s="174">
        <f t="shared" si="41"/>
        <v>0</v>
      </c>
      <c r="N128" s="174">
        <f t="shared" si="41"/>
        <v>0</v>
      </c>
      <c r="O128" s="174">
        <f t="shared" si="41"/>
        <v>0</v>
      </c>
      <c r="P128" s="174">
        <f t="shared" si="41"/>
        <v>1100000</v>
      </c>
      <c r="Q128" s="61">
        <f t="shared" si="22"/>
        <v>1</v>
      </c>
    </row>
    <row r="129" spans="1:17" ht="24" customHeight="1" x14ac:dyDescent="0.2">
      <c r="A129" s="175" t="s">
        <v>42</v>
      </c>
      <c r="B129" s="175" t="s">
        <v>521</v>
      </c>
      <c r="C129" s="176" t="s">
        <v>522</v>
      </c>
      <c r="D129" s="177" t="s">
        <v>523</v>
      </c>
      <c r="E129" s="144">
        <f>F129+I129</f>
        <v>280000</v>
      </c>
      <c r="F129" s="159">
        <v>280000</v>
      </c>
      <c r="G129" s="159"/>
      <c r="H129" s="159"/>
      <c r="I129" s="159"/>
      <c r="J129" s="165">
        <f>L129+O129</f>
        <v>0</v>
      </c>
      <c r="K129" s="159"/>
      <c r="L129" s="159"/>
      <c r="M129" s="159"/>
      <c r="N129" s="159"/>
      <c r="O129" s="159"/>
      <c r="P129" s="147">
        <f>E129+J129</f>
        <v>280000</v>
      </c>
      <c r="Q129" s="61">
        <f t="shared" si="22"/>
        <v>1</v>
      </c>
    </row>
    <row r="130" spans="1:17" ht="24" customHeight="1" x14ac:dyDescent="0.2">
      <c r="A130" s="161" t="s">
        <v>165</v>
      </c>
      <c r="B130" s="178" t="s">
        <v>593</v>
      </c>
      <c r="C130" s="150" t="s">
        <v>590</v>
      </c>
      <c r="D130" s="148" t="s">
        <v>594</v>
      </c>
      <c r="E130" s="144">
        <f>F130+I130</f>
        <v>65000</v>
      </c>
      <c r="F130" s="159">
        <v>65000</v>
      </c>
      <c r="G130" s="159"/>
      <c r="H130" s="159"/>
      <c r="I130" s="159"/>
      <c r="J130" s="165"/>
      <c r="K130" s="159"/>
      <c r="L130" s="159"/>
      <c r="M130" s="159"/>
      <c r="N130" s="159"/>
      <c r="O130" s="159"/>
      <c r="P130" s="147">
        <f>E130+J130</f>
        <v>65000</v>
      </c>
      <c r="Q130" s="61">
        <f t="shared" si="22"/>
        <v>1</v>
      </c>
    </row>
    <row r="131" spans="1:17" ht="24" customHeight="1" x14ac:dyDescent="0.2">
      <c r="A131" s="161">
        <v>2314082</v>
      </c>
      <c r="B131" s="178">
        <v>4082</v>
      </c>
      <c r="C131" s="150" t="s">
        <v>678</v>
      </c>
      <c r="D131" s="148" t="s">
        <v>680</v>
      </c>
      <c r="E131" s="144">
        <f>F131+I131</f>
        <v>720000</v>
      </c>
      <c r="F131" s="159">
        <v>720000</v>
      </c>
      <c r="G131" s="159"/>
      <c r="H131" s="159"/>
      <c r="I131" s="159"/>
      <c r="J131" s="165">
        <f>L131+O131</f>
        <v>0</v>
      </c>
      <c r="K131" s="159"/>
      <c r="L131" s="159"/>
      <c r="M131" s="159"/>
      <c r="N131" s="159"/>
      <c r="O131" s="159"/>
      <c r="P131" s="147">
        <f>E131+J131</f>
        <v>720000</v>
      </c>
      <c r="Q131" s="61">
        <f t="shared" si="22"/>
        <v>1</v>
      </c>
    </row>
    <row r="132" spans="1:17" ht="18" customHeight="1" x14ac:dyDescent="0.2">
      <c r="A132" s="161">
        <v>2318410</v>
      </c>
      <c r="B132" s="151">
        <v>8410</v>
      </c>
      <c r="C132" s="150" t="s">
        <v>40</v>
      </c>
      <c r="D132" s="143" t="s">
        <v>41</v>
      </c>
      <c r="E132" s="144">
        <f>F132+I132</f>
        <v>35000</v>
      </c>
      <c r="F132" s="144">
        <v>35000</v>
      </c>
      <c r="G132" s="145"/>
      <c r="H132" s="145"/>
      <c r="I132" s="145"/>
      <c r="J132" s="165">
        <f>L132+O132</f>
        <v>0</v>
      </c>
      <c r="K132" s="144"/>
      <c r="L132" s="145"/>
      <c r="M132" s="145"/>
      <c r="N132" s="145"/>
      <c r="O132" s="145"/>
      <c r="P132" s="147">
        <f>E132+J132</f>
        <v>35000</v>
      </c>
      <c r="Q132" s="61">
        <f t="shared" si="22"/>
        <v>1</v>
      </c>
    </row>
    <row r="133" spans="1:17" ht="43.15" customHeight="1" x14ac:dyDescent="0.2">
      <c r="A133" s="153">
        <v>2400000</v>
      </c>
      <c r="B133" s="153"/>
      <c r="C133" s="153"/>
      <c r="D133" s="137" t="s">
        <v>113</v>
      </c>
      <c r="E133" s="138">
        <f t="shared" ref="E133:P133" si="42">E134</f>
        <v>1170000</v>
      </c>
      <c r="F133" s="138">
        <f t="shared" si="42"/>
        <v>1170000</v>
      </c>
      <c r="G133" s="138">
        <f t="shared" si="42"/>
        <v>0</v>
      </c>
      <c r="H133" s="138">
        <f t="shared" si="42"/>
        <v>0</v>
      </c>
      <c r="I133" s="138">
        <f t="shared" si="42"/>
        <v>0</v>
      </c>
      <c r="J133" s="138">
        <f t="shared" si="42"/>
        <v>0</v>
      </c>
      <c r="K133" s="138">
        <f t="shared" si="42"/>
        <v>0</v>
      </c>
      <c r="L133" s="138">
        <f t="shared" si="42"/>
        <v>0</v>
      </c>
      <c r="M133" s="138">
        <f t="shared" si="42"/>
        <v>0</v>
      </c>
      <c r="N133" s="138">
        <f t="shared" si="42"/>
        <v>0</v>
      </c>
      <c r="O133" s="138">
        <f t="shared" si="42"/>
        <v>0</v>
      </c>
      <c r="P133" s="138">
        <f t="shared" si="42"/>
        <v>1170000</v>
      </c>
      <c r="Q133" s="61">
        <f t="shared" si="22"/>
        <v>1</v>
      </c>
    </row>
    <row r="134" spans="1:17" ht="43.15" customHeight="1" x14ac:dyDescent="0.2">
      <c r="A134" s="155">
        <v>2410000</v>
      </c>
      <c r="B134" s="155"/>
      <c r="C134" s="155"/>
      <c r="D134" s="156" t="s">
        <v>114</v>
      </c>
      <c r="E134" s="141">
        <f>SUM(E135:E136)</f>
        <v>1170000</v>
      </c>
      <c r="F134" s="141">
        <f t="shared" ref="F134:P134" si="43">SUM(F135:F136)</f>
        <v>1170000</v>
      </c>
      <c r="G134" s="141">
        <f t="shared" si="43"/>
        <v>0</v>
      </c>
      <c r="H134" s="141">
        <f t="shared" si="43"/>
        <v>0</v>
      </c>
      <c r="I134" s="141">
        <f t="shared" si="43"/>
        <v>0</v>
      </c>
      <c r="J134" s="141">
        <f t="shared" si="43"/>
        <v>0</v>
      </c>
      <c r="K134" s="141">
        <f t="shared" si="43"/>
        <v>0</v>
      </c>
      <c r="L134" s="141">
        <f t="shared" si="43"/>
        <v>0</v>
      </c>
      <c r="M134" s="141">
        <f t="shared" si="43"/>
        <v>0</v>
      </c>
      <c r="N134" s="141">
        <f t="shared" si="43"/>
        <v>0</v>
      </c>
      <c r="O134" s="141">
        <f t="shared" si="43"/>
        <v>0</v>
      </c>
      <c r="P134" s="141">
        <f t="shared" si="43"/>
        <v>1170000</v>
      </c>
      <c r="Q134" s="61">
        <f t="shared" si="22"/>
        <v>1</v>
      </c>
    </row>
    <row r="135" spans="1:17" ht="55.15" customHeight="1" x14ac:dyDescent="0.2">
      <c r="A135" s="151">
        <v>2416084</v>
      </c>
      <c r="B135" s="151">
        <v>6084</v>
      </c>
      <c r="C135" s="150" t="s">
        <v>26</v>
      </c>
      <c r="D135" s="148" t="s">
        <v>27</v>
      </c>
      <c r="E135" s="144">
        <f>F135+I135</f>
        <v>200000</v>
      </c>
      <c r="F135" s="144">
        <v>200000</v>
      </c>
      <c r="G135" s="147"/>
      <c r="H135" s="147"/>
      <c r="I135" s="147"/>
      <c r="J135" s="144">
        <f>L135+O135</f>
        <v>0</v>
      </c>
      <c r="K135" s="144"/>
      <c r="L135" s="147"/>
      <c r="M135" s="147"/>
      <c r="N135" s="147"/>
      <c r="O135" s="147"/>
      <c r="P135" s="147">
        <f>E135+J135</f>
        <v>200000</v>
      </c>
      <c r="Q135" s="61">
        <f t="shared" si="22"/>
        <v>1</v>
      </c>
    </row>
    <row r="136" spans="1:17" ht="30" customHeight="1" x14ac:dyDescent="0.2">
      <c r="A136" s="151">
        <v>2417110</v>
      </c>
      <c r="B136" s="151">
        <v>7110</v>
      </c>
      <c r="C136" s="150" t="s">
        <v>534</v>
      </c>
      <c r="D136" s="148" t="s">
        <v>43</v>
      </c>
      <c r="E136" s="144">
        <f>F136+I136</f>
        <v>970000</v>
      </c>
      <c r="F136" s="144">
        <v>970000</v>
      </c>
      <c r="G136" s="147"/>
      <c r="H136" s="147"/>
      <c r="I136" s="147"/>
      <c r="J136" s="144">
        <f>L136+O136</f>
        <v>0</v>
      </c>
      <c r="K136" s="144"/>
      <c r="L136" s="147"/>
      <c r="M136" s="147"/>
      <c r="N136" s="147"/>
      <c r="O136" s="147"/>
      <c r="P136" s="147">
        <f>E136+J136</f>
        <v>970000</v>
      </c>
      <c r="Q136" s="61">
        <f t="shared" si="22"/>
        <v>1</v>
      </c>
    </row>
    <row r="137" spans="1:17" s="131" customFormat="1" ht="54.6" customHeight="1" x14ac:dyDescent="0.2">
      <c r="A137" s="136" t="s">
        <v>44</v>
      </c>
      <c r="B137" s="136"/>
      <c r="C137" s="136"/>
      <c r="D137" s="137" t="s">
        <v>115</v>
      </c>
      <c r="E137" s="138">
        <f t="shared" ref="E137:P138" si="44">E138</f>
        <v>1000000</v>
      </c>
      <c r="F137" s="138">
        <f t="shared" si="44"/>
        <v>1000000</v>
      </c>
      <c r="G137" s="138">
        <f t="shared" si="44"/>
        <v>0</v>
      </c>
      <c r="H137" s="138">
        <f t="shared" si="44"/>
        <v>0</v>
      </c>
      <c r="I137" s="138">
        <f t="shared" si="44"/>
        <v>0</v>
      </c>
      <c r="J137" s="138">
        <f t="shared" si="44"/>
        <v>0</v>
      </c>
      <c r="K137" s="138">
        <f t="shared" si="44"/>
        <v>0</v>
      </c>
      <c r="L137" s="138">
        <f t="shared" si="44"/>
        <v>0</v>
      </c>
      <c r="M137" s="138">
        <f t="shared" si="44"/>
        <v>0</v>
      </c>
      <c r="N137" s="138">
        <f t="shared" si="44"/>
        <v>0</v>
      </c>
      <c r="O137" s="138">
        <f t="shared" si="44"/>
        <v>0</v>
      </c>
      <c r="P137" s="138">
        <f t="shared" si="44"/>
        <v>1000000</v>
      </c>
      <c r="Q137" s="61">
        <f t="shared" si="22"/>
        <v>1</v>
      </c>
    </row>
    <row r="138" spans="1:17" s="131" customFormat="1" ht="49.9" customHeight="1" x14ac:dyDescent="0.2">
      <c r="A138" s="170" t="s">
        <v>45</v>
      </c>
      <c r="B138" s="170"/>
      <c r="C138" s="170"/>
      <c r="D138" s="156" t="s">
        <v>117</v>
      </c>
      <c r="E138" s="141">
        <f t="shared" si="44"/>
        <v>1000000</v>
      </c>
      <c r="F138" s="141">
        <f t="shared" si="44"/>
        <v>1000000</v>
      </c>
      <c r="G138" s="141">
        <f t="shared" si="44"/>
        <v>0</v>
      </c>
      <c r="H138" s="141">
        <f t="shared" si="44"/>
        <v>0</v>
      </c>
      <c r="I138" s="141">
        <f t="shared" si="44"/>
        <v>0</v>
      </c>
      <c r="J138" s="141">
        <f t="shared" si="44"/>
        <v>0</v>
      </c>
      <c r="K138" s="141">
        <f t="shared" si="44"/>
        <v>0</v>
      </c>
      <c r="L138" s="141">
        <f t="shared" si="44"/>
        <v>0</v>
      </c>
      <c r="M138" s="141">
        <f t="shared" si="44"/>
        <v>0</v>
      </c>
      <c r="N138" s="141">
        <f t="shared" si="44"/>
        <v>0</v>
      </c>
      <c r="O138" s="141">
        <f t="shared" si="44"/>
        <v>0</v>
      </c>
      <c r="P138" s="141">
        <f t="shared" si="44"/>
        <v>1000000</v>
      </c>
      <c r="Q138" s="61">
        <f t="shared" si="22"/>
        <v>1</v>
      </c>
    </row>
    <row r="139" spans="1:17" ht="36" customHeight="1" x14ac:dyDescent="0.2">
      <c r="A139" s="150" t="s">
        <v>46</v>
      </c>
      <c r="B139" s="151">
        <v>7630</v>
      </c>
      <c r="C139" s="150" t="s">
        <v>681</v>
      </c>
      <c r="D139" s="148" t="s">
        <v>47</v>
      </c>
      <c r="E139" s="144">
        <f>F139+I139</f>
        <v>1000000</v>
      </c>
      <c r="F139" s="144">
        <v>1000000</v>
      </c>
      <c r="G139" s="146"/>
      <c r="H139" s="146"/>
      <c r="I139" s="146"/>
      <c r="J139" s="144">
        <f>L139+O139</f>
        <v>0</v>
      </c>
      <c r="K139" s="144"/>
      <c r="L139" s="146"/>
      <c r="M139" s="146"/>
      <c r="N139" s="145"/>
      <c r="O139" s="145"/>
      <c r="P139" s="147">
        <f>E139+J139</f>
        <v>1000000</v>
      </c>
      <c r="Q139" s="61">
        <f t="shared" si="22"/>
        <v>1</v>
      </c>
    </row>
    <row r="140" spans="1:17" ht="39.6" customHeight="1" x14ac:dyDescent="0.2">
      <c r="A140" s="153">
        <v>2700000</v>
      </c>
      <c r="B140" s="153"/>
      <c r="C140" s="153"/>
      <c r="D140" s="137" t="s">
        <v>118</v>
      </c>
      <c r="E140" s="138">
        <f t="shared" ref="E140:P140" si="45">E141</f>
        <v>1880000</v>
      </c>
      <c r="F140" s="138">
        <f t="shared" si="45"/>
        <v>1880000</v>
      </c>
      <c r="G140" s="138">
        <f t="shared" si="45"/>
        <v>0</v>
      </c>
      <c r="H140" s="138">
        <f t="shared" si="45"/>
        <v>0</v>
      </c>
      <c r="I140" s="138">
        <f t="shared" si="45"/>
        <v>0</v>
      </c>
      <c r="J140" s="138">
        <f t="shared" si="45"/>
        <v>135000</v>
      </c>
      <c r="K140" s="138">
        <f t="shared" si="45"/>
        <v>0</v>
      </c>
      <c r="L140" s="138">
        <f t="shared" si="45"/>
        <v>135000</v>
      </c>
      <c r="M140" s="138">
        <f t="shared" si="45"/>
        <v>0</v>
      </c>
      <c r="N140" s="138">
        <f t="shared" si="45"/>
        <v>0</v>
      </c>
      <c r="O140" s="138">
        <f t="shared" si="45"/>
        <v>0</v>
      </c>
      <c r="P140" s="138">
        <f t="shared" si="45"/>
        <v>2015000</v>
      </c>
      <c r="Q140" s="61">
        <f t="shared" si="22"/>
        <v>1</v>
      </c>
    </row>
    <row r="141" spans="1:17" ht="37.15" customHeight="1" x14ac:dyDescent="0.2">
      <c r="A141" s="155">
        <v>2710000</v>
      </c>
      <c r="B141" s="155"/>
      <c r="C141" s="155"/>
      <c r="D141" s="156" t="s">
        <v>119</v>
      </c>
      <c r="E141" s="141">
        <f>SUM(E142:E146)</f>
        <v>1880000</v>
      </c>
      <c r="F141" s="141">
        <f t="shared" ref="F141:P141" si="46">SUM(F142:F146)</f>
        <v>1880000</v>
      </c>
      <c r="G141" s="141">
        <f t="shared" si="46"/>
        <v>0</v>
      </c>
      <c r="H141" s="141">
        <f t="shared" si="46"/>
        <v>0</v>
      </c>
      <c r="I141" s="141">
        <f t="shared" si="46"/>
        <v>0</v>
      </c>
      <c r="J141" s="141">
        <f t="shared" si="46"/>
        <v>135000</v>
      </c>
      <c r="K141" s="141">
        <f t="shared" si="46"/>
        <v>0</v>
      </c>
      <c r="L141" s="141">
        <f t="shared" si="46"/>
        <v>135000</v>
      </c>
      <c r="M141" s="141">
        <f t="shared" si="46"/>
        <v>0</v>
      </c>
      <c r="N141" s="141">
        <f t="shared" si="46"/>
        <v>0</v>
      </c>
      <c r="O141" s="141">
        <f t="shared" si="46"/>
        <v>0</v>
      </c>
      <c r="P141" s="141">
        <f t="shared" si="46"/>
        <v>2015000</v>
      </c>
      <c r="Q141" s="61">
        <f t="shared" si="22"/>
        <v>1</v>
      </c>
    </row>
    <row r="142" spans="1:17" s="131" customFormat="1" ht="51" customHeight="1" x14ac:dyDescent="0.2">
      <c r="A142" s="161">
        <v>2713230</v>
      </c>
      <c r="B142" s="161">
        <v>3230</v>
      </c>
      <c r="C142" s="157" t="s">
        <v>565</v>
      </c>
      <c r="D142" s="143" t="s">
        <v>750</v>
      </c>
      <c r="E142" s="144">
        <f>F142+I142</f>
        <v>40000</v>
      </c>
      <c r="F142" s="144">
        <v>40000</v>
      </c>
      <c r="G142" s="145"/>
      <c r="H142" s="145"/>
      <c r="I142" s="145"/>
      <c r="J142" s="144">
        <f>L142+O142</f>
        <v>0</v>
      </c>
      <c r="K142" s="144"/>
      <c r="L142" s="146"/>
      <c r="M142" s="145"/>
      <c r="N142" s="145"/>
      <c r="O142" s="145"/>
      <c r="P142" s="147">
        <f>E142+J142</f>
        <v>40000</v>
      </c>
      <c r="Q142" s="61">
        <f t="shared" si="22"/>
        <v>1</v>
      </c>
    </row>
    <row r="143" spans="1:17" s="131" customFormat="1" ht="33.4" customHeight="1" x14ac:dyDescent="0.2">
      <c r="A143" s="161">
        <v>2713242</v>
      </c>
      <c r="B143" s="161">
        <v>3242</v>
      </c>
      <c r="C143" s="157">
        <v>1090</v>
      </c>
      <c r="D143" s="143" t="s">
        <v>531</v>
      </c>
      <c r="E143" s="144">
        <f>F143+I143</f>
        <v>40000</v>
      </c>
      <c r="F143" s="144">
        <v>40000</v>
      </c>
      <c r="G143" s="145"/>
      <c r="H143" s="145"/>
      <c r="I143" s="145"/>
      <c r="J143" s="144">
        <f>L143+O143</f>
        <v>0</v>
      </c>
      <c r="K143" s="144"/>
      <c r="L143" s="146"/>
      <c r="M143" s="145"/>
      <c r="N143" s="145"/>
      <c r="O143" s="145"/>
      <c r="P143" s="147">
        <f>E143+J143</f>
        <v>40000</v>
      </c>
      <c r="Q143" s="61">
        <f t="shared" ref="Q143:Q163" si="47">+IF(SUM(E143:P143)=0,0,1)</f>
        <v>1</v>
      </c>
    </row>
    <row r="144" spans="1:17" s="131" customFormat="1" ht="33.4" customHeight="1" x14ac:dyDescent="0.2">
      <c r="A144" s="161">
        <v>2717390</v>
      </c>
      <c r="B144" s="161">
        <v>7390</v>
      </c>
      <c r="C144" s="157" t="s">
        <v>535</v>
      </c>
      <c r="D144" s="143" t="s">
        <v>751</v>
      </c>
      <c r="E144" s="144">
        <f>F144+I144</f>
        <v>600000</v>
      </c>
      <c r="F144" s="144">
        <v>600000</v>
      </c>
      <c r="G144" s="145"/>
      <c r="H144" s="145"/>
      <c r="I144" s="145"/>
      <c r="J144" s="144">
        <f>L144+O144</f>
        <v>0</v>
      </c>
      <c r="K144" s="144"/>
      <c r="L144" s="146"/>
      <c r="M144" s="145"/>
      <c r="N144" s="145"/>
      <c r="O144" s="145"/>
      <c r="P144" s="147">
        <f>E144+J144</f>
        <v>600000</v>
      </c>
      <c r="Q144" s="61">
        <f t="shared" si="47"/>
        <v>1</v>
      </c>
    </row>
    <row r="145" spans="1:17" s="131" customFormat="1" ht="33.4" customHeight="1" x14ac:dyDescent="0.2">
      <c r="A145" s="161">
        <v>2717610</v>
      </c>
      <c r="B145" s="161">
        <v>7610</v>
      </c>
      <c r="C145" s="157" t="s">
        <v>48</v>
      </c>
      <c r="D145" s="143" t="s">
        <v>49</v>
      </c>
      <c r="E145" s="144">
        <f>F145+I145</f>
        <v>1200000</v>
      </c>
      <c r="F145" s="144">
        <v>1200000</v>
      </c>
      <c r="G145" s="145"/>
      <c r="H145" s="145"/>
      <c r="I145" s="145"/>
      <c r="J145" s="144">
        <f>L145+O145</f>
        <v>0</v>
      </c>
      <c r="K145" s="144"/>
      <c r="L145" s="146"/>
      <c r="M145" s="145"/>
      <c r="N145" s="145"/>
      <c r="O145" s="145"/>
      <c r="P145" s="147">
        <f>E145+J145</f>
        <v>1200000</v>
      </c>
      <c r="Q145" s="61">
        <f t="shared" si="47"/>
        <v>1</v>
      </c>
    </row>
    <row r="146" spans="1:17" s="131" customFormat="1" ht="33.4" customHeight="1" x14ac:dyDescent="0.2">
      <c r="A146" s="161">
        <v>2718330</v>
      </c>
      <c r="B146" s="161">
        <v>8330</v>
      </c>
      <c r="C146" s="157" t="s">
        <v>29</v>
      </c>
      <c r="D146" s="143" t="s">
        <v>30</v>
      </c>
      <c r="E146" s="144">
        <f>F146+I146</f>
        <v>0</v>
      </c>
      <c r="F146" s="144"/>
      <c r="G146" s="145"/>
      <c r="H146" s="145"/>
      <c r="I146" s="145"/>
      <c r="J146" s="144">
        <f>L146+O146</f>
        <v>135000</v>
      </c>
      <c r="K146" s="144"/>
      <c r="L146" s="146">
        <v>135000</v>
      </c>
      <c r="M146" s="145"/>
      <c r="N146" s="145"/>
      <c r="O146" s="145"/>
      <c r="P146" s="147">
        <f>E146+J146</f>
        <v>135000</v>
      </c>
      <c r="Q146" s="61">
        <f t="shared" si="47"/>
        <v>1</v>
      </c>
    </row>
    <row r="147" spans="1:17" ht="39.75" customHeight="1" x14ac:dyDescent="0.2">
      <c r="A147" s="152" t="s">
        <v>50</v>
      </c>
      <c r="B147" s="152"/>
      <c r="C147" s="152"/>
      <c r="D147" s="137" t="s">
        <v>120</v>
      </c>
      <c r="E147" s="138">
        <f t="shared" ref="E147:P147" si="48">E148</f>
        <v>0</v>
      </c>
      <c r="F147" s="138">
        <f t="shared" si="48"/>
        <v>0</v>
      </c>
      <c r="G147" s="138">
        <f t="shared" si="48"/>
        <v>0</v>
      </c>
      <c r="H147" s="138">
        <f t="shared" si="48"/>
        <v>0</v>
      </c>
      <c r="I147" s="138">
        <f t="shared" si="48"/>
        <v>0</v>
      </c>
      <c r="J147" s="138">
        <f t="shared" si="48"/>
        <v>4356000</v>
      </c>
      <c r="K147" s="138">
        <f t="shared" si="48"/>
        <v>0</v>
      </c>
      <c r="L147" s="138">
        <f t="shared" si="48"/>
        <v>1617000</v>
      </c>
      <c r="M147" s="138">
        <f t="shared" si="48"/>
        <v>0</v>
      </c>
      <c r="N147" s="138">
        <f t="shared" si="48"/>
        <v>0</v>
      </c>
      <c r="O147" s="138">
        <f t="shared" si="48"/>
        <v>2739000</v>
      </c>
      <c r="P147" s="138">
        <f t="shared" si="48"/>
        <v>4356000</v>
      </c>
      <c r="Q147" s="61">
        <f t="shared" si="47"/>
        <v>1</v>
      </c>
    </row>
    <row r="148" spans="1:17" ht="39.75" customHeight="1" x14ac:dyDescent="0.2">
      <c r="A148" s="154" t="s">
        <v>51</v>
      </c>
      <c r="B148" s="154"/>
      <c r="C148" s="154"/>
      <c r="D148" s="156" t="s">
        <v>121</v>
      </c>
      <c r="E148" s="141">
        <f>SUM(E149:E153)</f>
        <v>0</v>
      </c>
      <c r="F148" s="141">
        <f t="shared" ref="F148:P148" si="49">SUM(F149:F153)</f>
        <v>0</v>
      </c>
      <c r="G148" s="141">
        <f t="shared" si="49"/>
        <v>0</v>
      </c>
      <c r="H148" s="141">
        <f t="shared" si="49"/>
        <v>0</v>
      </c>
      <c r="I148" s="141">
        <f t="shared" si="49"/>
        <v>0</v>
      </c>
      <c r="J148" s="141">
        <f t="shared" si="49"/>
        <v>4356000</v>
      </c>
      <c r="K148" s="141">
        <f t="shared" si="49"/>
        <v>0</v>
      </c>
      <c r="L148" s="141">
        <f t="shared" si="49"/>
        <v>1617000</v>
      </c>
      <c r="M148" s="141">
        <f t="shared" si="49"/>
        <v>0</v>
      </c>
      <c r="N148" s="141">
        <f t="shared" si="49"/>
        <v>0</v>
      </c>
      <c r="O148" s="141">
        <f t="shared" si="49"/>
        <v>2739000</v>
      </c>
      <c r="P148" s="141">
        <f t="shared" si="49"/>
        <v>4356000</v>
      </c>
      <c r="Q148" s="61">
        <f t="shared" si="47"/>
        <v>1</v>
      </c>
    </row>
    <row r="149" spans="1:17" s="134" customFormat="1" ht="24.4" customHeight="1" x14ac:dyDescent="0.2">
      <c r="A149" s="150" t="s">
        <v>752</v>
      </c>
      <c r="B149" s="150" t="s">
        <v>753</v>
      </c>
      <c r="C149" s="150" t="s">
        <v>52</v>
      </c>
      <c r="D149" s="148" t="s">
        <v>754</v>
      </c>
      <c r="E149" s="144">
        <f>F149+I149</f>
        <v>0</v>
      </c>
      <c r="F149" s="141"/>
      <c r="G149" s="179"/>
      <c r="H149" s="179"/>
      <c r="I149" s="179"/>
      <c r="J149" s="144">
        <f>L149+O149</f>
        <v>99000</v>
      </c>
      <c r="K149" s="144"/>
      <c r="L149" s="179">
        <v>99000</v>
      </c>
      <c r="M149" s="159"/>
      <c r="N149" s="179"/>
      <c r="O149" s="159"/>
      <c r="P149" s="147">
        <f>E149+J149</f>
        <v>99000</v>
      </c>
      <c r="Q149" s="61">
        <f t="shared" si="47"/>
        <v>1</v>
      </c>
    </row>
    <row r="150" spans="1:17" s="134" customFormat="1" ht="24.4" customHeight="1" x14ac:dyDescent="0.2">
      <c r="A150" s="150" t="s">
        <v>53</v>
      </c>
      <c r="B150" s="150" t="s">
        <v>85</v>
      </c>
      <c r="C150" s="150" t="s">
        <v>52</v>
      </c>
      <c r="D150" s="148" t="s">
        <v>55</v>
      </c>
      <c r="E150" s="144">
        <f>F150+I150</f>
        <v>0</v>
      </c>
      <c r="F150" s="141"/>
      <c r="G150" s="179"/>
      <c r="H150" s="179"/>
      <c r="I150" s="179"/>
      <c r="J150" s="144">
        <f>L150+O150</f>
        <v>350000</v>
      </c>
      <c r="K150" s="144"/>
      <c r="L150" s="179">
        <v>350000</v>
      </c>
      <c r="M150" s="159"/>
      <c r="N150" s="179"/>
      <c r="O150" s="159"/>
      <c r="P150" s="147">
        <f>E150+J150</f>
        <v>350000</v>
      </c>
      <c r="Q150" s="61">
        <f t="shared" si="47"/>
        <v>1</v>
      </c>
    </row>
    <row r="151" spans="1:17" s="134" customFormat="1" ht="17.25" customHeight="1" x14ac:dyDescent="0.2">
      <c r="A151" s="150" t="s">
        <v>56</v>
      </c>
      <c r="B151" s="150" t="s">
        <v>57</v>
      </c>
      <c r="C151" s="150" t="s">
        <v>58</v>
      </c>
      <c r="D151" s="148" t="s">
        <v>59</v>
      </c>
      <c r="E151" s="144">
        <f>F151+I151</f>
        <v>0</v>
      </c>
      <c r="F151" s="141"/>
      <c r="G151" s="179"/>
      <c r="H151" s="179"/>
      <c r="I151" s="179"/>
      <c r="J151" s="144">
        <f>L151+O151</f>
        <v>130000</v>
      </c>
      <c r="K151" s="144"/>
      <c r="L151" s="179">
        <v>130000</v>
      </c>
      <c r="M151" s="159"/>
      <c r="N151" s="179"/>
      <c r="O151" s="159"/>
      <c r="P151" s="147">
        <f>E151+J151</f>
        <v>130000</v>
      </c>
      <c r="Q151" s="61">
        <f t="shared" si="47"/>
        <v>1</v>
      </c>
    </row>
    <row r="152" spans="1:17" s="134" customFormat="1" ht="26.65" customHeight="1" x14ac:dyDescent="0.2">
      <c r="A152" s="150" t="s">
        <v>86</v>
      </c>
      <c r="B152" s="150" t="s">
        <v>87</v>
      </c>
      <c r="C152" s="150" t="s">
        <v>29</v>
      </c>
      <c r="D152" s="148" t="s">
        <v>30</v>
      </c>
      <c r="E152" s="144">
        <f>F152+I152</f>
        <v>0</v>
      </c>
      <c r="F152" s="141"/>
      <c r="G152" s="179"/>
      <c r="H152" s="179"/>
      <c r="I152" s="179"/>
      <c r="J152" s="144">
        <f>L152+O152</f>
        <v>500000</v>
      </c>
      <c r="K152" s="144"/>
      <c r="L152" s="179">
        <v>500000</v>
      </c>
      <c r="M152" s="159"/>
      <c r="N152" s="179"/>
      <c r="O152" s="159"/>
      <c r="P152" s="147">
        <f>E152+J152</f>
        <v>500000</v>
      </c>
      <c r="Q152" s="61">
        <f t="shared" si="47"/>
        <v>1</v>
      </c>
    </row>
    <row r="153" spans="1:17" s="134" customFormat="1" ht="17.25" customHeight="1" x14ac:dyDescent="0.2">
      <c r="A153" s="150" t="s">
        <v>60</v>
      </c>
      <c r="B153" s="150" t="s">
        <v>488</v>
      </c>
      <c r="C153" s="150" t="s">
        <v>521</v>
      </c>
      <c r="D153" s="148" t="s">
        <v>479</v>
      </c>
      <c r="E153" s="144">
        <f>F153+I153</f>
        <v>0</v>
      </c>
      <c r="F153" s="141"/>
      <c r="G153" s="179"/>
      <c r="H153" s="179"/>
      <c r="I153" s="179"/>
      <c r="J153" s="144">
        <f>L153+O153</f>
        <v>3277000</v>
      </c>
      <c r="K153" s="144"/>
      <c r="L153" s="179">
        <v>538000</v>
      </c>
      <c r="M153" s="159"/>
      <c r="N153" s="179"/>
      <c r="O153" s="159">
        <v>2739000</v>
      </c>
      <c r="P153" s="147">
        <f>E153+J153</f>
        <v>3277000</v>
      </c>
      <c r="Q153" s="61">
        <f t="shared" si="47"/>
        <v>1</v>
      </c>
    </row>
    <row r="154" spans="1:17" ht="73.150000000000006" customHeight="1" x14ac:dyDescent="0.2">
      <c r="A154" s="152" t="s">
        <v>61</v>
      </c>
      <c r="B154" s="152"/>
      <c r="C154" s="152"/>
      <c r="D154" s="137" t="s">
        <v>101</v>
      </c>
      <c r="E154" s="138">
        <f t="shared" ref="E154:P154" si="50">E155</f>
        <v>5200000</v>
      </c>
      <c r="F154" s="138">
        <f t="shared" si="50"/>
        <v>5200000</v>
      </c>
      <c r="G154" s="138">
        <f t="shared" si="50"/>
        <v>0</v>
      </c>
      <c r="H154" s="138">
        <f t="shared" si="50"/>
        <v>0</v>
      </c>
      <c r="I154" s="138">
        <f t="shared" si="50"/>
        <v>0</v>
      </c>
      <c r="J154" s="138">
        <f t="shared" si="50"/>
        <v>0</v>
      </c>
      <c r="K154" s="138">
        <f t="shared" si="50"/>
        <v>0</v>
      </c>
      <c r="L154" s="138">
        <f t="shared" si="50"/>
        <v>0</v>
      </c>
      <c r="M154" s="138">
        <f t="shared" si="50"/>
        <v>0</v>
      </c>
      <c r="N154" s="138">
        <f t="shared" si="50"/>
        <v>0</v>
      </c>
      <c r="O154" s="138">
        <f t="shared" si="50"/>
        <v>0</v>
      </c>
      <c r="P154" s="138">
        <f t="shared" si="50"/>
        <v>5200000</v>
      </c>
      <c r="Q154" s="61">
        <f t="shared" si="47"/>
        <v>1</v>
      </c>
    </row>
    <row r="155" spans="1:17" ht="65.45" customHeight="1" x14ac:dyDescent="0.2">
      <c r="A155" s="154" t="s">
        <v>62</v>
      </c>
      <c r="B155" s="154"/>
      <c r="C155" s="154"/>
      <c r="D155" s="156" t="s">
        <v>102</v>
      </c>
      <c r="E155" s="141">
        <f>SUM(E156:E157)</f>
        <v>5200000</v>
      </c>
      <c r="F155" s="141">
        <f t="shared" ref="F155:P155" si="51">SUM(F156:F157)</f>
        <v>5200000</v>
      </c>
      <c r="G155" s="141">
        <f t="shared" si="51"/>
        <v>0</v>
      </c>
      <c r="H155" s="141">
        <f t="shared" si="51"/>
        <v>0</v>
      </c>
      <c r="I155" s="141">
        <f t="shared" si="51"/>
        <v>0</v>
      </c>
      <c r="J155" s="141">
        <f t="shared" si="51"/>
        <v>0</v>
      </c>
      <c r="K155" s="141">
        <f t="shared" si="51"/>
        <v>0</v>
      </c>
      <c r="L155" s="141">
        <f t="shared" si="51"/>
        <v>0</v>
      </c>
      <c r="M155" s="141">
        <f t="shared" si="51"/>
        <v>0</v>
      </c>
      <c r="N155" s="141">
        <f t="shared" si="51"/>
        <v>0</v>
      </c>
      <c r="O155" s="141">
        <f t="shared" si="51"/>
        <v>0</v>
      </c>
      <c r="P155" s="141">
        <f t="shared" si="51"/>
        <v>5200000</v>
      </c>
      <c r="Q155" s="61">
        <f t="shared" si="47"/>
        <v>1</v>
      </c>
    </row>
    <row r="156" spans="1:17" ht="36" customHeight="1" x14ac:dyDescent="0.2">
      <c r="A156" s="150" t="s">
        <v>63</v>
      </c>
      <c r="B156" s="150" t="s">
        <v>64</v>
      </c>
      <c r="C156" s="150" t="s">
        <v>65</v>
      </c>
      <c r="D156" s="148" t="s">
        <v>66</v>
      </c>
      <c r="E156" s="144">
        <f>F156+I156</f>
        <v>3054400</v>
      </c>
      <c r="F156" s="147">
        <v>3054400</v>
      </c>
      <c r="G156" s="159"/>
      <c r="H156" s="159"/>
      <c r="I156" s="159"/>
      <c r="J156" s="159">
        <f>L156+O156</f>
        <v>0</v>
      </c>
      <c r="K156" s="159"/>
      <c r="L156" s="159"/>
      <c r="M156" s="159"/>
      <c r="N156" s="159"/>
      <c r="O156" s="159"/>
      <c r="P156" s="147">
        <f>E156+J156</f>
        <v>3054400</v>
      </c>
      <c r="Q156" s="61">
        <f t="shared" si="47"/>
        <v>1</v>
      </c>
    </row>
    <row r="157" spans="1:17" ht="30" customHeight="1" x14ac:dyDescent="0.2">
      <c r="A157" s="150" t="s">
        <v>67</v>
      </c>
      <c r="B157" s="150" t="s">
        <v>68</v>
      </c>
      <c r="C157" s="150" t="s">
        <v>69</v>
      </c>
      <c r="D157" s="148" t="s">
        <v>70</v>
      </c>
      <c r="E157" s="144">
        <f>F157+I157</f>
        <v>2145600</v>
      </c>
      <c r="F157" s="147">
        <v>2145600</v>
      </c>
      <c r="G157" s="159"/>
      <c r="H157" s="159"/>
      <c r="I157" s="159"/>
      <c r="J157" s="159">
        <f>L157+O157</f>
        <v>0</v>
      </c>
      <c r="K157" s="159"/>
      <c r="L157" s="159"/>
      <c r="M157" s="159"/>
      <c r="N157" s="159"/>
      <c r="O157" s="159"/>
      <c r="P157" s="147">
        <f>E157+J157</f>
        <v>2145600</v>
      </c>
      <c r="Q157" s="61">
        <f t="shared" si="47"/>
        <v>1</v>
      </c>
    </row>
    <row r="158" spans="1:17" ht="33" customHeight="1" x14ac:dyDescent="0.2">
      <c r="A158" s="153">
        <v>3700000</v>
      </c>
      <c r="B158" s="153"/>
      <c r="C158" s="153"/>
      <c r="D158" s="137" t="s">
        <v>122</v>
      </c>
      <c r="E158" s="138">
        <f t="shared" ref="E158:P158" si="52">E159</f>
        <v>42401200</v>
      </c>
      <c r="F158" s="138">
        <f t="shared" si="52"/>
        <v>42401200</v>
      </c>
      <c r="G158" s="138">
        <f t="shared" si="52"/>
        <v>0</v>
      </c>
      <c r="H158" s="138">
        <f t="shared" si="52"/>
        <v>0</v>
      </c>
      <c r="I158" s="138">
        <f t="shared" si="52"/>
        <v>0</v>
      </c>
      <c r="J158" s="138">
        <f t="shared" si="52"/>
        <v>0</v>
      </c>
      <c r="K158" s="138">
        <f t="shared" si="52"/>
        <v>0</v>
      </c>
      <c r="L158" s="138">
        <f t="shared" si="52"/>
        <v>0</v>
      </c>
      <c r="M158" s="138">
        <f t="shared" si="52"/>
        <v>0</v>
      </c>
      <c r="N158" s="138">
        <f t="shared" si="52"/>
        <v>0</v>
      </c>
      <c r="O158" s="138">
        <f t="shared" si="52"/>
        <v>0</v>
      </c>
      <c r="P158" s="138">
        <f t="shared" si="52"/>
        <v>42401200</v>
      </c>
      <c r="Q158" s="61">
        <f t="shared" si="47"/>
        <v>1</v>
      </c>
    </row>
    <row r="159" spans="1:17" ht="35.65" customHeight="1" x14ac:dyDescent="0.2">
      <c r="A159" s="155">
        <v>3710000</v>
      </c>
      <c r="B159" s="155"/>
      <c r="C159" s="155"/>
      <c r="D159" s="156" t="s">
        <v>123</v>
      </c>
      <c r="E159" s="141">
        <f>SUM(E162:E162)+E160</f>
        <v>42401200</v>
      </c>
      <c r="F159" s="141">
        <f t="shared" ref="F159:P159" si="53">SUM(F162:F162)+F160</f>
        <v>42401200</v>
      </c>
      <c r="G159" s="141">
        <f t="shared" si="53"/>
        <v>0</v>
      </c>
      <c r="H159" s="141">
        <f t="shared" si="53"/>
        <v>0</v>
      </c>
      <c r="I159" s="141">
        <f t="shared" si="53"/>
        <v>0</v>
      </c>
      <c r="J159" s="141">
        <f t="shared" si="53"/>
        <v>0</v>
      </c>
      <c r="K159" s="141">
        <f t="shared" si="53"/>
        <v>0</v>
      </c>
      <c r="L159" s="141">
        <f t="shared" si="53"/>
        <v>0</v>
      </c>
      <c r="M159" s="141">
        <f t="shared" si="53"/>
        <v>0</v>
      </c>
      <c r="N159" s="141">
        <f t="shared" si="53"/>
        <v>0</v>
      </c>
      <c r="O159" s="141">
        <f t="shared" si="53"/>
        <v>0</v>
      </c>
      <c r="P159" s="141">
        <f t="shared" si="53"/>
        <v>42401200</v>
      </c>
      <c r="Q159" s="61">
        <f t="shared" si="47"/>
        <v>1</v>
      </c>
    </row>
    <row r="160" spans="1:17" ht="34.5" hidden="1" customHeight="1" x14ac:dyDescent="0.2">
      <c r="A160" s="161">
        <v>3718500</v>
      </c>
      <c r="B160" s="161">
        <v>8500</v>
      </c>
      <c r="C160" s="150" t="s">
        <v>522</v>
      </c>
      <c r="D160" s="148" t="s">
        <v>75</v>
      </c>
      <c r="E160" s="144">
        <f t="shared" ref="E160:P160" si="54">+E161</f>
        <v>0</v>
      </c>
      <c r="F160" s="144">
        <f t="shared" si="54"/>
        <v>0</v>
      </c>
      <c r="G160" s="144">
        <f t="shared" si="54"/>
        <v>0</v>
      </c>
      <c r="H160" s="144">
        <f t="shared" si="54"/>
        <v>0</v>
      </c>
      <c r="I160" s="144">
        <f t="shared" si="54"/>
        <v>0</v>
      </c>
      <c r="J160" s="144">
        <f t="shared" si="54"/>
        <v>0</v>
      </c>
      <c r="K160" s="144">
        <f t="shared" si="54"/>
        <v>0</v>
      </c>
      <c r="L160" s="144">
        <f t="shared" si="54"/>
        <v>0</v>
      </c>
      <c r="M160" s="144">
        <f t="shared" si="54"/>
        <v>0</v>
      </c>
      <c r="N160" s="144">
        <f t="shared" si="54"/>
        <v>0</v>
      </c>
      <c r="O160" s="144">
        <f t="shared" si="54"/>
        <v>0</v>
      </c>
      <c r="P160" s="144">
        <f t="shared" si="54"/>
        <v>0</v>
      </c>
      <c r="Q160" s="61">
        <f t="shared" si="47"/>
        <v>0</v>
      </c>
    </row>
    <row r="161" spans="1:17" s="133" customFormat="1" ht="31.15" hidden="1" customHeight="1" x14ac:dyDescent="0.2">
      <c r="A161" s="162"/>
      <c r="B161" s="162"/>
      <c r="C161" s="163"/>
      <c r="D161" s="164" t="s">
        <v>382</v>
      </c>
      <c r="E161" s="165">
        <f>F161+I161</f>
        <v>0</v>
      </c>
      <c r="F161" s="165"/>
      <c r="G161" s="165"/>
      <c r="H161" s="165"/>
      <c r="I161" s="165"/>
      <c r="J161" s="165">
        <f>L161+O161</f>
        <v>0</v>
      </c>
      <c r="K161" s="165"/>
      <c r="L161" s="165"/>
      <c r="M161" s="165"/>
      <c r="N161" s="165"/>
      <c r="O161" s="165"/>
      <c r="P161" s="166">
        <f>E161+J161</f>
        <v>0</v>
      </c>
      <c r="Q161" s="61">
        <f t="shared" si="47"/>
        <v>0</v>
      </c>
    </row>
    <row r="162" spans="1:17" ht="20.25" customHeight="1" x14ac:dyDescent="0.2">
      <c r="A162" s="180">
        <v>3718710</v>
      </c>
      <c r="B162" s="180">
        <v>8710</v>
      </c>
      <c r="C162" s="181" t="s">
        <v>522</v>
      </c>
      <c r="D162" s="160" t="s">
        <v>71</v>
      </c>
      <c r="E162" s="144">
        <f>F162+I162</f>
        <v>42401200</v>
      </c>
      <c r="F162" s="145">
        <v>42401200</v>
      </c>
      <c r="G162" s="145"/>
      <c r="H162" s="145"/>
      <c r="I162" s="145"/>
      <c r="J162" s="144">
        <f>L162+O162</f>
        <v>0</v>
      </c>
      <c r="K162" s="144"/>
      <c r="L162" s="145"/>
      <c r="M162" s="145"/>
      <c r="N162" s="145"/>
      <c r="O162" s="145"/>
      <c r="P162" s="147">
        <f>E162+J162</f>
        <v>42401200</v>
      </c>
      <c r="Q162" s="61">
        <f t="shared" si="47"/>
        <v>1</v>
      </c>
    </row>
    <row r="163" spans="1:17" ht="20.25" customHeight="1" x14ac:dyDescent="0.2">
      <c r="A163" s="182"/>
      <c r="B163" s="182"/>
      <c r="C163" s="182"/>
      <c r="D163" s="183" t="s">
        <v>74</v>
      </c>
      <c r="E163" s="184">
        <f t="shared" ref="E163:P163" si="55">E14+E123+E137+E21+E91+E45+E61+E75+E79+E127+E107+E113+E119+E133+E147+E154+E140+E158</f>
        <v>1585379200</v>
      </c>
      <c r="F163" s="184">
        <f t="shared" si="55"/>
        <v>1585379200</v>
      </c>
      <c r="G163" s="184">
        <f t="shared" si="55"/>
        <v>538998830</v>
      </c>
      <c r="H163" s="184">
        <f t="shared" si="55"/>
        <v>78255888</v>
      </c>
      <c r="I163" s="184">
        <f t="shared" si="55"/>
        <v>0</v>
      </c>
      <c r="J163" s="184">
        <f t="shared" si="55"/>
        <v>128405000</v>
      </c>
      <c r="K163" s="184">
        <f t="shared" si="55"/>
        <v>0</v>
      </c>
      <c r="L163" s="184">
        <f t="shared" si="55"/>
        <v>119386000</v>
      </c>
      <c r="M163" s="184">
        <f t="shared" si="55"/>
        <v>8348500</v>
      </c>
      <c r="N163" s="184">
        <f t="shared" si="55"/>
        <v>3341400</v>
      </c>
      <c r="O163" s="184">
        <f t="shared" si="55"/>
        <v>9019000</v>
      </c>
      <c r="P163" s="184">
        <f t="shared" si="55"/>
        <v>1713784200</v>
      </c>
      <c r="Q163" s="61">
        <f t="shared" si="47"/>
        <v>1</v>
      </c>
    </row>
    <row r="164" spans="1:17" ht="18" customHeight="1" x14ac:dyDescent="0.2">
      <c r="E164" s="186"/>
      <c r="L164" s="185"/>
      <c r="Q164" s="61">
        <v>1</v>
      </c>
    </row>
    <row r="165" spans="1:17" ht="15.75" customHeight="1" x14ac:dyDescent="0.2">
      <c r="E165" s="186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6"/>
      <c r="Q165" s="61">
        <v>1</v>
      </c>
    </row>
    <row r="166" spans="1:17" ht="41.1" customHeight="1" x14ac:dyDescent="0.3">
      <c r="D166" s="362" t="s">
        <v>345</v>
      </c>
      <c r="E166" s="362"/>
      <c r="F166" s="362"/>
      <c r="L166" s="350" t="s">
        <v>739</v>
      </c>
      <c r="M166" s="350"/>
      <c r="N166" s="350"/>
      <c r="O166" s="135"/>
      <c r="Q166" s="122">
        <v>1</v>
      </c>
    </row>
    <row r="167" spans="1:17" x14ac:dyDescent="0.2">
      <c r="Q167" s="122">
        <v>1</v>
      </c>
    </row>
    <row r="168" spans="1:17" x14ac:dyDescent="0.2">
      <c r="Q168" s="122">
        <v>1</v>
      </c>
    </row>
    <row r="169" spans="1:17" ht="15.75" x14ac:dyDescent="0.25">
      <c r="D169" s="330" t="s">
        <v>324</v>
      </c>
      <c r="Q169" s="122">
        <v>1</v>
      </c>
    </row>
    <row r="170" spans="1:17" s="189" customFormat="1" ht="33" hidden="1" customHeight="1" x14ac:dyDescent="0.25">
      <c r="A170" s="187"/>
      <c r="B170" s="361"/>
      <c r="C170" s="361"/>
      <c r="D170" s="361"/>
      <c r="E170" s="361"/>
      <c r="F170" s="118"/>
      <c r="G170" s="188"/>
      <c r="H170" s="118"/>
      <c r="N170" s="118"/>
      <c r="O170" s="118"/>
      <c r="P170" s="190"/>
      <c r="Q170" s="61"/>
    </row>
    <row r="171" spans="1:17" s="189" customFormat="1" ht="21" hidden="1" customHeight="1" x14ac:dyDescent="0.25">
      <c r="A171" s="187"/>
      <c r="B171" s="58"/>
      <c r="C171" s="58"/>
      <c r="D171" s="58"/>
      <c r="E171" s="58"/>
      <c r="F171" s="118"/>
      <c r="G171" s="188"/>
      <c r="H171" s="118"/>
      <c r="N171" s="118"/>
      <c r="O171" s="118"/>
      <c r="Q171" s="61"/>
    </row>
    <row r="172" spans="1:17" ht="16.5" hidden="1" customHeight="1" x14ac:dyDescent="0.2">
      <c r="C172" s="191"/>
      <c r="D172" s="192"/>
      <c r="E172" s="193"/>
      <c r="F172" s="193"/>
      <c r="G172" s="193"/>
      <c r="H172" s="193"/>
      <c r="I172" s="193"/>
      <c r="J172" s="194"/>
      <c r="K172" s="193"/>
      <c r="L172" s="194"/>
      <c r="M172" s="195"/>
      <c r="N172" s="195"/>
      <c r="O172" s="195"/>
      <c r="P172" s="196"/>
      <c r="Q172" s="61"/>
    </row>
    <row r="173" spans="1:17" ht="13.5" customHeight="1" x14ac:dyDescent="0.25">
      <c r="E173" s="197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61"/>
    </row>
    <row r="174" spans="1:17" ht="13.5" customHeight="1" x14ac:dyDescent="0.2"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61"/>
    </row>
    <row r="175" spans="1:17" ht="14.65" customHeight="1" x14ac:dyDescent="0.3">
      <c r="D175" s="330" t="s">
        <v>727</v>
      </c>
      <c r="E175" s="198">
        <f t="shared" ref="E175:P175" si="56">E23+E24+E26++E31+E32+E34+E36+E37+E38+E39</f>
        <v>538821500</v>
      </c>
      <c r="F175" s="198">
        <f t="shared" si="56"/>
        <v>538821500</v>
      </c>
      <c r="G175" s="198">
        <f t="shared" si="56"/>
        <v>203400600</v>
      </c>
      <c r="H175" s="198">
        <f t="shared" si="56"/>
        <v>60256100</v>
      </c>
      <c r="I175" s="198">
        <f t="shared" si="56"/>
        <v>0</v>
      </c>
      <c r="J175" s="198">
        <f t="shared" si="56"/>
        <v>61630200</v>
      </c>
      <c r="K175" s="198">
        <f t="shared" si="56"/>
        <v>0</v>
      </c>
      <c r="L175" s="198">
        <f t="shared" si="56"/>
        <v>56050200</v>
      </c>
      <c r="M175" s="198">
        <f t="shared" si="56"/>
        <v>7376500</v>
      </c>
      <c r="N175" s="198">
        <f t="shared" si="56"/>
        <v>2853300</v>
      </c>
      <c r="O175" s="198">
        <f t="shared" si="56"/>
        <v>5580000</v>
      </c>
      <c r="P175" s="198">
        <f t="shared" si="56"/>
        <v>600451700</v>
      </c>
      <c r="Q175" s="61"/>
    </row>
    <row r="176" spans="1:17" ht="15.4" customHeight="1" x14ac:dyDescent="0.25">
      <c r="D176" s="330"/>
      <c r="E176" s="185"/>
      <c r="F176" s="185"/>
      <c r="J176" s="185"/>
      <c r="K176" s="185"/>
      <c r="P176" s="185"/>
      <c r="Q176" s="61"/>
    </row>
    <row r="177" spans="1:17" ht="15.4" customHeight="1" x14ac:dyDescent="0.3">
      <c r="A177" s="199"/>
      <c r="B177" s="199"/>
      <c r="C177" s="199"/>
      <c r="D177" s="334" t="s">
        <v>728</v>
      </c>
      <c r="E177" s="198">
        <f t="shared" ref="E177:P177" si="57">E47+E49</f>
        <v>65610600</v>
      </c>
      <c r="F177" s="198">
        <f t="shared" si="57"/>
        <v>65610600</v>
      </c>
      <c r="G177" s="198">
        <f t="shared" si="57"/>
        <v>0</v>
      </c>
      <c r="H177" s="198">
        <f t="shared" si="57"/>
        <v>0</v>
      </c>
      <c r="I177" s="198">
        <f t="shared" si="57"/>
        <v>0</v>
      </c>
      <c r="J177" s="198">
        <f t="shared" si="57"/>
        <v>22900000</v>
      </c>
      <c r="K177" s="198">
        <f t="shared" si="57"/>
        <v>0</v>
      </c>
      <c r="L177" s="198">
        <f t="shared" si="57"/>
        <v>22900000</v>
      </c>
      <c r="M177" s="198">
        <f t="shared" si="57"/>
        <v>0</v>
      </c>
      <c r="N177" s="198">
        <f t="shared" si="57"/>
        <v>0</v>
      </c>
      <c r="O177" s="198">
        <f t="shared" si="57"/>
        <v>0</v>
      </c>
      <c r="P177" s="198">
        <f t="shared" si="57"/>
        <v>88510600</v>
      </c>
      <c r="Q177" s="61">
        <f t="shared" ref="Q177:Q192" si="58">+IF(SUM(E177:P177)=0,0,1)</f>
        <v>1</v>
      </c>
    </row>
    <row r="178" spans="1:17" ht="15.75" x14ac:dyDescent="0.25">
      <c r="D178" s="330"/>
      <c r="E178" s="185"/>
      <c r="F178" s="185"/>
      <c r="J178" s="185"/>
      <c r="K178" s="185"/>
      <c r="P178" s="185"/>
      <c r="Q178" s="61">
        <f t="shared" si="58"/>
        <v>0</v>
      </c>
    </row>
    <row r="179" spans="1:17" ht="15" customHeight="1" x14ac:dyDescent="0.3">
      <c r="D179" s="330" t="s">
        <v>729</v>
      </c>
      <c r="E179" s="198">
        <f t="shared" ref="E179:P179" si="59">E81</f>
        <v>64515200</v>
      </c>
      <c r="F179" s="198">
        <f t="shared" si="59"/>
        <v>64515200</v>
      </c>
      <c r="G179" s="198">
        <f t="shared" si="59"/>
        <v>0</v>
      </c>
      <c r="H179" s="198">
        <f t="shared" si="59"/>
        <v>0</v>
      </c>
      <c r="I179" s="198">
        <f t="shared" si="59"/>
        <v>0</v>
      </c>
      <c r="J179" s="198">
        <f t="shared" si="59"/>
        <v>5026100</v>
      </c>
      <c r="K179" s="198">
        <f t="shared" si="59"/>
        <v>0</v>
      </c>
      <c r="L179" s="198">
        <f t="shared" si="59"/>
        <v>5026100</v>
      </c>
      <c r="M179" s="198">
        <f t="shared" si="59"/>
        <v>0</v>
      </c>
      <c r="N179" s="198">
        <f t="shared" si="59"/>
        <v>0</v>
      </c>
      <c r="O179" s="198">
        <f t="shared" si="59"/>
        <v>0</v>
      </c>
      <c r="P179" s="198">
        <f t="shared" si="59"/>
        <v>69541300</v>
      </c>
      <c r="Q179" s="61">
        <f t="shared" si="58"/>
        <v>1</v>
      </c>
    </row>
    <row r="180" spans="1:17" ht="16.149999999999999" customHeight="1" x14ac:dyDescent="0.2">
      <c r="E180" s="185"/>
      <c r="F180" s="185"/>
      <c r="J180" s="185"/>
      <c r="K180" s="185"/>
      <c r="P180" s="185"/>
      <c r="Q180" s="61">
        <f t="shared" si="58"/>
        <v>0</v>
      </c>
    </row>
    <row r="181" spans="1:17" ht="14.65" customHeight="1" x14ac:dyDescent="0.3">
      <c r="D181" s="330" t="s">
        <v>730</v>
      </c>
      <c r="E181" s="198">
        <f>E175+E177+E179</f>
        <v>668947300</v>
      </c>
      <c r="F181" s="198">
        <f t="shared" ref="F181:P181" si="60">F175+F177+F179</f>
        <v>668947300</v>
      </c>
      <c r="G181" s="198">
        <f t="shared" si="60"/>
        <v>203400600</v>
      </c>
      <c r="H181" s="198">
        <f t="shared" si="60"/>
        <v>60256100</v>
      </c>
      <c r="I181" s="198">
        <f t="shared" si="60"/>
        <v>0</v>
      </c>
      <c r="J181" s="198">
        <f t="shared" si="60"/>
        <v>89556300</v>
      </c>
      <c r="K181" s="198">
        <f t="shared" si="60"/>
        <v>0</v>
      </c>
      <c r="L181" s="198">
        <f t="shared" si="60"/>
        <v>83976300</v>
      </c>
      <c r="M181" s="198">
        <f t="shared" si="60"/>
        <v>7376500</v>
      </c>
      <c r="N181" s="198">
        <f t="shared" si="60"/>
        <v>2853300</v>
      </c>
      <c r="O181" s="198">
        <f t="shared" si="60"/>
        <v>5580000</v>
      </c>
      <c r="P181" s="198">
        <f t="shared" si="60"/>
        <v>758503600</v>
      </c>
      <c r="Q181" s="61">
        <f t="shared" si="58"/>
        <v>1</v>
      </c>
    </row>
    <row r="182" spans="1:17" x14ac:dyDescent="0.2">
      <c r="E182" s="185"/>
      <c r="F182" s="185"/>
      <c r="G182" s="185"/>
      <c r="P182" s="185"/>
      <c r="Q182" s="61">
        <f t="shared" si="58"/>
        <v>0</v>
      </c>
    </row>
    <row r="183" spans="1:17" x14ac:dyDescent="0.2">
      <c r="P183" s="185"/>
      <c r="Q183" s="61">
        <f t="shared" si="58"/>
        <v>0</v>
      </c>
    </row>
    <row r="184" spans="1:17" ht="15.75" x14ac:dyDescent="0.25">
      <c r="E184" s="197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61">
        <f t="shared" si="58"/>
        <v>0</v>
      </c>
    </row>
    <row r="185" spans="1:17" x14ac:dyDescent="0.2">
      <c r="P185" s="185"/>
      <c r="Q185" s="61">
        <f t="shared" si="58"/>
        <v>0</v>
      </c>
    </row>
    <row r="186" spans="1:17" x14ac:dyDescent="0.2">
      <c r="E186" s="185"/>
      <c r="F186" s="185"/>
      <c r="P186" s="185"/>
      <c r="Q186" s="61">
        <f t="shared" si="58"/>
        <v>0</v>
      </c>
    </row>
    <row r="187" spans="1:17" x14ac:dyDescent="0.2">
      <c r="P187" s="185"/>
      <c r="Q187" s="61">
        <f t="shared" si="58"/>
        <v>0</v>
      </c>
    </row>
    <row r="188" spans="1:17" x14ac:dyDescent="0.2">
      <c r="Q188" s="61">
        <f t="shared" si="58"/>
        <v>0</v>
      </c>
    </row>
    <row r="189" spans="1:17" x14ac:dyDescent="0.2"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61">
        <f t="shared" si="58"/>
        <v>0</v>
      </c>
    </row>
    <row r="190" spans="1:17" x14ac:dyDescent="0.2"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61">
        <f t="shared" si="58"/>
        <v>0</v>
      </c>
    </row>
    <row r="191" spans="1:17" x14ac:dyDescent="0.2">
      <c r="Q191" s="61">
        <f t="shared" si="58"/>
        <v>0</v>
      </c>
    </row>
    <row r="192" spans="1:17" x14ac:dyDescent="0.2">
      <c r="Q192" s="61">
        <f t="shared" si="58"/>
        <v>0</v>
      </c>
    </row>
  </sheetData>
  <autoFilter ref="A14:R172">
    <filterColumn colId="16">
      <customFilters and="1">
        <customFilter operator="notEqual" val=" "/>
      </customFilters>
    </filterColumn>
  </autoFilter>
  <mergeCells count="27">
    <mergeCell ref="B170:E170"/>
    <mergeCell ref="B11:B13"/>
    <mergeCell ref="G12:H12"/>
    <mergeCell ref="F12:F13"/>
    <mergeCell ref="E12:E13"/>
    <mergeCell ref="D166:F166"/>
    <mergeCell ref="D11:D13"/>
    <mergeCell ref="E11:I11"/>
    <mergeCell ref="C11:C13"/>
    <mergeCell ref="M1:P1"/>
    <mergeCell ref="M2:P2"/>
    <mergeCell ref="M3:P3"/>
    <mergeCell ref="M4:P4"/>
    <mergeCell ref="P11:P13"/>
    <mergeCell ref="M12:N12"/>
    <mergeCell ref="O12:O13"/>
    <mergeCell ref="J11:O11"/>
    <mergeCell ref="L166:N166"/>
    <mergeCell ref="A6:P6"/>
    <mergeCell ref="A7:P7"/>
    <mergeCell ref="B8:D8"/>
    <mergeCell ref="B9:D9"/>
    <mergeCell ref="K12:K13"/>
    <mergeCell ref="I12:I13"/>
    <mergeCell ref="A11:A13"/>
    <mergeCell ref="J12:J13"/>
    <mergeCell ref="L12:L13"/>
  </mergeCells>
  <phoneticPr fontId="24" type="noConversion"/>
  <printOptions horizontalCentered="1"/>
  <pageMargins left="0.19685039370078741" right="0.19685039370078741" top="0.78740157480314965" bottom="0.39370078740157483" header="0" footer="0.19685039370078741"/>
  <pageSetup paperSize="9" scale="60" fitToHeight="7" orientation="landscape" blackAndWhite="1" r:id="rId1"/>
  <headerFooter alignWithMargins="0">
    <oddHeader>&amp;R&amp;P</oddHeader>
  </headerFooter>
  <rowBreaks count="4" manualBreakCount="4">
    <brk id="48" max="15" man="1"/>
    <brk id="73" max="15" man="1"/>
    <brk id="139" max="16383" man="1"/>
    <brk id="15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Zeros="0" zoomScale="80" zoomScaleNormal="80" workbookViewId="0">
      <selection activeCell="E14" sqref="E14"/>
    </sheetView>
  </sheetViews>
  <sheetFormatPr defaultColWidth="11.42578125" defaultRowHeight="12.75" x14ac:dyDescent="0.2"/>
  <cols>
    <col min="1" max="1" width="12.28515625" style="38" customWidth="1"/>
    <col min="2" max="2" width="12.42578125" style="38" customWidth="1"/>
    <col min="3" max="3" width="14.5703125" style="38" customWidth="1"/>
    <col min="4" max="4" width="41.28515625" style="39" customWidth="1"/>
    <col min="5" max="5" width="12" style="32" customWidth="1"/>
    <col min="6" max="6" width="12.28515625" style="32" customWidth="1"/>
    <col min="7" max="7" width="9.42578125" style="32" customWidth="1"/>
    <col min="8" max="8" width="12.42578125" style="32" customWidth="1"/>
    <col min="9" max="9" width="9.5703125" style="32" customWidth="1"/>
    <col min="10" max="10" width="12.7109375" style="32" customWidth="1"/>
    <col min="11" max="11" width="11" style="32" customWidth="1"/>
    <col min="12" max="12" width="13.42578125" style="32" customWidth="1"/>
    <col min="13" max="13" width="11.42578125" style="32" customWidth="1"/>
    <col min="14" max="14" width="13.7109375" style="32" customWidth="1"/>
    <col min="15" max="15" width="12.42578125" style="32" customWidth="1"/>
    <col min="16" max="16" width="13.42578125" style="32" customWidth="1"/>
    <col min="17" max="16384" width="11.42578125" style="32"/>
  </cols>
  <sheetData>
    <row r="1" spans="1:16" ht="25.5" customHeight="1" x14ac:dyDescent="0.3">
      <c r="A1" s="32"/>
      <c r="B1" s="32"/>
      <c r="C1" s="32"/>
      <c r="D1" s="33"/>
      <c r="L1" s="34"/>
      <c r="M1" s="369" t="s">
        <v>506</v>
      </c>
      <c r="N1" s="369"/>
      <c r="O1" s="369"/>
      <c r="P1" s="369"/>
    </row>
    <row r="2" spans="1:16" ht="33.4" customHeight="1" x14ac:dyDescent="0.3">
      <c r="A2" s="32"/>
      <c r="B2" s="32"/>
      <c r="C2" s="32"/>
      <c r="D2" s="33"/>
      <c r="M2" s="369" t="s">
        <v>346</v>
      </c>
      <c r="N2" s="369"/>
      <c r="O2" s="369"/>
      <c r="P2" s="369"/>
    </row>
    <row r="3" spans="1:16" ht="25.9" customHeight="1" x14ac:dyDescent="0.3">
      <c r="A3" s="32"/>
      <c r="B3" s="32"/>
      <c r="C3" s="32"/>
      <c r="D3" s="33"/>
      <c r="I3" s="35"/>
      <c r="J3" s="35"/>
      <c r="K3" s="35"/>
      <c r="M3" s="369" t="s">
        <v>321</v>
      </c>
      <c r="N3" s="369"/>
      <c r="O3" s="369"/>
      <c r="P3" s="369"/>
    </row>
    <row r="4" spans="1:16" ht="27.4" customHeight="1" x14ac:dyDescent="0.3">
      <c r="A4" s="32"/>
      <c r="B4" s="32"/>
      <c r="C4" s="32"/>
      <c r="D4" s="33"/>
      <c r="I4" s="35"/>
      <c r="J4" s="35"/>
      <c r="K4" s="35"/>
      <c r="M4" s="60" t="s">
        <v>373</v>
      </c>
      <c r="N4" s="36"/>
      <c r="O4" s="36"/>
      <c r="P4" s="36"/>
    </row>
    <row r="5" spans="1:16" x14ac:dyDescent="0.2">
      <c r="A5" s="32"/>
      <c r="B5" s="32"/>
      <c r="C5" s="32"/>
      <c r="D5" s="33"/>
      <c r="I5" s="35"/>
      <c r="J5" s="35"/>
      <c r="K5" s="35"/>
      <c r="N5" s="36"/>
      <c r="O5" s="36"/>
      <c r="P5" s="36"/>
    </row>
    <row r="6" spans="1:16" ht="20.25" x14ac:dyDescent="0.3">
      <c r="A6" s="370" t="s">
        <v>348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</row>
    <row r="7" spans="1:16" ht="22.5" customHeight="1" x14ac:dyDescent="0.2">
      <c r="A7" s="371" t="s">
        <v>742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</row>
    <row r="8" spans="1:16" ht="17.649999999999999" customHeight="1" x14ac:dyDescent="0.25">
      <c r="A8" s="32"/>
      <c r="B8" s="353">
        <v>1910000000</v>
      </c>
      <c r="C8" s="353"/>
      <c r="D8" s="353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6" ht="18" customHeight="1" x14ac:dyDescent="0.25">
      <c r="A9" s="32"/>
      <c r="B9" s="354" t="s">
        <v>206</v>
      </c>
      <c r="C9" s="354"/>
      <c r="D9" s="35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6" x14ac:dyDescent="0.2">
      <c r="P10" s="35" t="s">
        <v>207</v>
      </c>
    </row>
    <row r="11" spans="1:16" s="41" customFormat="1" ht="21.75" customHeight="1" x14ac:dyDescent="0.2">
      <c r="A11" s="366" t="s">
        <v>349</v>
      </c>
      <c r="B11" s="366" t="s">
        <v>350</v>
      </c>
      <c r="C11" s="366" t="s">
        <v>351</v>
      </c>
      <c r="D11" s="367" t="s">
        <v>352</v>
      </c>
      <c r="E11" s="365" t="s">
        <v>353</v>
      </c>
      <c r="F11" s="365"/>
      <c r="G11" s="365"/>
      <c r="H11" s="365"/>
      <c r="I11" s="365" t="s">
        <v>354</v>
      </c>
      <c r="J11" s="365"/>
      <c r="K11" s="365"/>
      <c r="L11" s="365"/>
      <c r="M11" s="365" t="s">
        <v>355</v>
      </c>
      <c r="N11" s="365"/>
      <c r="O11" s="365"/>
      <c r="P11" s="365"/>
    </row>
    <row r="12" spans="1:16" s="41" customFormat="1" ht="18" customHeight="1" x14ac:dyDescent="0.2">
      <c r="A12" s="366"/>
      <c r="B12" s="366"/>
      <c r="C12" s="366"/>
      <c r="D12" s="367"/>
      <c r="E12" s="365" t="s">
        <v>356</v>
      </c>
      <c r="F12" s="365" t="s">
        <v>357</v>
      </c>
      <c r="G12" s="365"/>
      <c r="H12" s="365" t="s">
        <v>358</v>
      </c>
      <c r="I12" s="365" t="s">
        <v>356</v>
      </c>
      <c r="J12" s="365" t="s">
        <v>357</v>
      </c>
      <c r="K12" s="365"/>
      <c r="L12" s="365" t="s">
        <v>358</v>
      </c>
      <c r="M12" s="365" t="s">
        <v>356</v>
      </c>
      <c r="N12" s="365" t="s">
        <v>357</v>
      </c>
      <c r="O12" s="365"/>
      <c r="P12" s="365" t="s">
        <v>358</v>
      </c>
    </row>
    <row r="13" spans="1:16" s="41" customFormat="1" ht="63" customHeight="1" x14ac:dyDescent="0.2">
      <c r="A13" s="366"/>
      <c r="B13" s="366"/>
      <c r="C13" s="366"/>
      <c r="D13" s="367"/>
      <c r="E13" s="365"/>
      <c r="F13" s="40" t="s">
        <v>213</v>
      </c>
      <c r="G13" s="40" t="s">
        <v>214</v>
      </c>
      <c r="H13" s="365"/>
      <c r="I13" s="365"/>
      <c r="J13" s="40" t="s">
        <v>213</v>
      </c>
      <c r="K13" s="40" t="s">
        <v>214</v>
      </c>
      <c r="L13" s="365"/>
      <c r="M13" s="365"/>
      <c r="N13" s="40" t="s">
        <v>213</v>
      </c>
      <c r="O13" s="40" t="s">
        <v>214</v>
      </c>
      <c r="P13" s="365"/>
    </row>
    <row r="14" spans="1:16" s="45" customFormat="1" ht="70.150000000000006" customHeight="1" x14ac:dyDescent="0.25">
      <c r="A14" s="42">
        <v>1600000</v>
      </c>
      <c r="B14" s="42"/>
      <c r="C14" s="42"/>
      <c r="D14" s="43" t="s">
        <v>369</v>
      </c>
      <c r="E14" s="44">
        <f t="shared" ref="E14:P14" si="0">E15</f>
        <v>2000000</v>
      </c>
      <c r="F14" s="44">
        <f t="shared" si="0"/>
        <v>955100</v>
      </c>
      <c r="G14" s="44">
        <f t="shared" si="0"/>
        <v>0</v>
      </c>
      <c r="H14" s="44">
        <f t="shared" si="0"/>
        <v>2955100</v>
      </c>
      <c r="I14" s="44">
        <f t="shared" si="0"/>
        <v>0</v>
      </c>
      <c r="J14" s="44">
        <f t="shared" si="0"/>
        <v>-955100</v>
      </c>
      <c r="K14" s="44">
        <f t="shared" si="0"/>
        <v>0</v>
      </c>
      <c r="L14" s="44">
        <f t="shared" si="0"/>
        <v>-955100</v>
      </c>
      <c r="M14" s="44">
        <f t="shared" si="0"/>
        <v>2000000</v>
      </c>
      <c r="N14" s="44">
        <f t="shared" si="0"/>
        <v>0</v>
      </c>
      <c r="O14" s="44">
        <f t="shared" si="0"/>
        <v>0</v>
      </c>
      <c r="P14" s="44">
        <f t="shared" si="0"/>
        <v>2000000</v>
      </c>
    </row>
    <row r="15" spans="1:16" s="45" customFormat="1" ht="70.900000000000006" customHeight="1" x14ac:dyDescent="0.25">
      <c r="A15" s="42">
        <v>1610000</v>
      </c>
      <c r="B15" s="42"/>
      <c r="C15" s="42"/>
      <c r="D15" s="43" t="s">
        <v>370</v>
      </c>
      <c r="E15" s="44">
        <f t="shared" ref="E15:P15" si="1">E16+E17</f>
        <v>2000000</v>
      </c>
      <c r="F15" s="44">
        <f t="shared" si="1"/>
        <v>955100</v>
      </c>
      <c r="G15" s="44">
        <f t="shared" si="1"/>
        <v>0</v>
      </c>
      <c r="H15" s="44">
        <f t="shared" si="1"/>
        <v>2955100</v>
      </c>
      <c r="I15" s="44">
        <f t="shared" si="1"/>
        <v>0</v>
      </c>
      <c r="J15" s="44">
        <f t="shared" si="1"/>
        <v>-955100</v>
      </c>
      <c r="K15" s="44">
        <f t="shared" si="1"/>
        <v>0</v>
      </c>
      <c r="L15" s="44">
        <f t="shared" si="1"/>
        <v>-955100</v>
      </c>
      <c r="M15" s="44">
        <f t="shared" si="1"/>
        <v>2000000</v>
      </c>
      <c r="N15" s="44">
        <f t="shared" si="1"/>
        <v>0</v>
      </c>
      <c r="O15" s="44">
        <f t="shared" si="1"/>
        <v>0</v>
      </c>
      <c r="P15" s="44">
        <f t="shared" si="1"/>
        <v>2000000</v>
      </c>
    </row>
    <row r="16" spans="1:16" s="50" customFormat="1" ht="49.9" customHeight="1" x14ac:dyDescent="0.25">
      <c r="A16" s="46">
        <v>1618821</v>
      </c>
      <c r="B16" s="47" t="s">
        <v>359</v>
      </c>
      <c r="C16" s="47" t="s">
        <v>360</v>
      </c>
      <c r="D16" s="48" t="s">
        <v>361</v>
      </c>
      <c r="E16" s="49">
        <v>2000000</v>
      </c>
      <c r="F16" s="49">
        <v>955100</v>
      </c>
      <c r="G16" s="49"/>
      <c r="H16" s="49">
        <f>SUM(E16:F16)</f>
        <v>2955100</v>
      </c>
      <c r="I16" s="49"/>
      <c r="J16" s="49"/>
      <c r="K16" s="49"/>
      <c r="L16" s="49">
        <f>SUM(I16:J16)</f>
        <v>0</v>
      </c>
      <c r="M16" s="49">
        <f t="shared" ref="M16:O17" si="2">E16+I16</f>
        <v>2000000</v>
      </c>
      <c r="N16" s="49">
        <f t="shared" si="2"/>
        <v>955100</v>
      </c>
      <c r="O16" s="49">
        <f t="shared" si="2"/>
        <v>0</v>
      </c>
      <c r="P16" s="49">
        <f>SUM(M16:N16)</f>
        <v>2955100</v>
      </c>
    </row>
    <row r="17" spans="1:16" s="50" customFormat="1" ht="59.65" customHeight="1" x14ac:dyDescent="0.25">
      <c r="A17" s="46">
        <v>1618822</v>
      </c>
      <c r="B17" s="47" t="s">
        <v>362</v>
      </c>
      <c r="C17" s="47" t="s">
        <v>360</v>
      </c>
      <c r="D17" s="48" t="s">
        <v>363</v>
      </c>
      <c r="E17" s="51"/>
      <c r="F17" s="51"/>
      <c r="G17" s="51"/>
      <c r="H17" s="49">
        <f>SUM(E17:F17)</f>
        <v>0</v>
      </c>
      <c r="I17" s="51"/>
      <c r="J17" s="49">
        <v>-955100</v>
      </c>
      <c r="K17" s="51"/>
      <c r="L17" s="49">
        <f>SUM(I17:J17)</f>
        <v>-955100</v>
      </c>
      <c r="M17" s="49">
        <f t="shared" si="2"/>
        <v>0</v>
      </c>
      <c r="N17" s="49">
        <f t="shared" si="2"/>
        <v>-955100</v>
      </c>
      <c r="O17" s="49">
        <f t="shared" si="2"/>
        <v>0</v>
      </c>
      <c r="P17" s="49">
        <f>SUM(M17:N17)</f>
        <v>-955100</v>
      </c>
    </row>
    <row r="18" spans="1:16" s="52" customFormat="1" ht="43.5" x14ac:dyDescent="0.2">
      <c r="A18" s="42">
        <v>2400000</v>
      </c>
      <c r="B18" s="42"/>
      <c r="C18" s="42"/>
      <c r="D18" s="43" t="s">
        <v>371</v>
      </c>
      <c r="E18" s="44">
        <f t="shared" ref="E18:P18" si="3">E19</f>
        <v>1300000</v>
      </c>
      <c r="F18" s="44">
        <f t="shared" si="3"/>
        <v>800000</v>
      </c>
      <c r="G18" s="44">
        <f t="shared" si="3"/>
        <v>0</v>
      </c>
      <c r="H18" s="44">
        <f t="shared" si="3"/>
        <v>2100000</v>
      </c>
      <c r="I18" s="44">
        <f t="shared" si="3"/>
        <v>0</v>
      </c>
      <c r="J18" s="44">
        <f t="shared" si="3"/>
        <v>-800000</v>
      </c>
      <c r="K18" s="44">
        <f t="shared" si="3"/>
        <v>0</v>
      </c>
      <c r="L18" s="44">
        <f t="shared" si="3"/>
        <v>-800000</v>
      </c>
      <c r="M18" s="44">
        <f t="shared" si="3"/>
        <v>1300000</v>
      </c>
      <c r="N18" s="44">
        <f t="shared" si="3"/>
        <v>0</v>
      </c>
      <c r="O18" s="44">
        <f t="shared" si="3"/>
        <v>0</v>
      </c>
      <c r="P18" s="44">
        <f t="shared" si="3"/>
        <v>1300000</v>
      </c>
    </row>
    <row r="19" spans="1:16" s="52" customFormat="1" ht="43.5" x14ac:dyDescent="0.2">
      <c r="A19" s="42">
        <v>2410000</v>
      </c>
      <c r="B19" s="42"/>
      <c r="C19" s="42"/>
      <c r="D19" s="43" t="s">
        <v>372</v>
      </c>
      <c r="E19" s="44">
        <f t="shared" ref="E19:P19" si="4">E20+E21</f>
        <v>1300000</v>
      </c>
      <c r="F19" s="44">
        <f t="shared" si="4"/>
        <v>800000</v>
      </c>
      <c r="G19" s="44">
        <f t="shared" si="4"/>
        <v>0</v>
      </c>
      <c r="H19" s="44">
        <f t="shared" si="4"/>
        <v>2100000</v>
      </c>
      <c r="I19" s="44">
        <f t="shared" si="4"/>
        <v>0</v>
      </c>
      <c r="J19" s="44">
        <f t="shared" si="4"/>
        <v>-800000</v>
      </c>
      <c r="K19" s="44">
        <f t="shared" si="4"/>
        <v>0</v>
      </c>
      <c r="L19" s="44">
        <f t="shared" si="4"/>
        <v>-800000</v>
      </c>
      <c r="M19" s="44">
        <f t="shared" si="4"/>
        <v>1300000</v>
      </c>
      <c r="N19" s="44">
        <f t="shared" si="4"/>
        <v>0</v>
      </c>
      <c r="O19" s="44">
        <f t="shared" si="4"/>
        <v>0</v>
      </c>
      <c r="P19" s="44">
        <f t="shared" si="4"/>
        <v>1300000</v>
      </c>
    </row>
    <row r="20" spans="1:16" s="50" customFormat="1" ht="32.65" customHeight="1" x14ac:dyDescent="0.25">
      <c r="A20" s="46">
        <v>2418831</v>
      </c>
      <c r="B20" s="47" t="s">
        <v>364</v>
      </c>
      <c r="C20" s="47" t="s">
        <v>360</v>
      </c>
      <c r="D20" s="48" t="s">
        <v>365</v>
      </c>
      <c r="E20" s="49">
        <v>1300000</v>
      </c>
      <c r="F20" s="49">
        <v>800000</v>
      </c>
      <c r="G20" s="49"/>
      <c r="H20" s="49">
        <f>SUM(E20:F20)</f>
        <v>2100000</v>
      </c>
      <c r="I20" s="49"/>
      <c r="J20" s="49"/>
      <c r="K20" s="49"/>
      <c r="L20" s="49">
        <f>SUM(I20:J20)</f>
        <v>0</v>
      </c>
      <c r="M20" s="49">
        <f>E20+I20</f>
        <v>1300000</v>
      </c>
      <c r="N20" s="49">
        <f>F20+J20</f>
        <v>800000</v>
      </c>
      <c r="O20" s="49">
        <f>G20+K20</f>
        <v>0</v>
      </c>
      <c r="P20" s="49">
        <f>SUM(M20:N20)</f>
        <v>2100000</v>
      </c>
    </row>
    <row r="21" spans="1:16" s="50" customFormat="1" ht="45.4" customHeight="1" x14ac:dyDescent="0.25">
      <c r="A21" s="46">
        <v>2418832</v>
      </c>
      <c r="B21" s="47" t="s">
        <v>366</v>
      </c>
      <c r="C21" s="47" t="s">
        <v>360</v>
      </c>
      <c r="D21" s="48" t="s">
        <v>367</v>
      </c>
      <c r="E21" s="51"/>
      <c r="F21" s="51"/>
      <c r="G21" s="51"/>
      <c r="H21" s="49">
        <f>SUM(E21:F21)</f>
        <v>0</v>
      </c>
      <c r="I21" s="51"/>
      <c r="J21" s="49">
        <v>-800000</v>
      </c>
      <c r="K21" s="51"/>
      <c r="L21" s="49">
        <f>SUM(I21:J21)</f>
        <v>-800000</v>
      </c>
      <c r="M21" s="49">
        <f>E21+I21</f>
        <v>0</v>
      </c>
      <c r="N21" s="49">
        <f>F21+J21</f>
        <v>-800000</v>
      </c>
      <c r="O21" s="51"/>
      <c r="P21" s="49">
        <f>SUM(M21:N21)</f>
        <v>-800000</v>
      </c>
    </row>
    <row r="22" spans="1:16" ht="19.149999999999999" customHeight="1" x14ac:dyDescent="0.25">
      <c r="A22" s="53"/>
      <c r="B22" s="53"/>
      <c r="C22" s="53"/>
      <c r="D22" s="54" t="s">
        <v>368</v>
      </c>
      <c r="E22" s="55">
        <f t="shared" ref="E22:P22" si="5">+E18+E14</f>
        <v>3300000</v>
      </c>
      <c r="F22" s="55">
        <f t="shared" si="5"/>
        <v>1755100</v>
      </c>
      <c r="G22" s="55">
        <f t="shared" si="5"/>
        <v>0</v>
      </c>
      <c r="H22" s="55">
        <f t="shared" si="5"/>
        <v>5055100</v>
      </c>
      <c r="I22" s="55">
        <f t="shared" si="5"/>
        <v>0</v>
      </c>
      <c r="J22" s="55">
        <f t="shared" si="5"/>
        <v>-1755100</v>
      </c>
      <c r="K22" s="55">
        <f t="shared" si="5"/>
        <v>0</v>
      </c>
      <c r="L22" s="55">
        <f t="shared" si="5"/>
        <v>-1755100</v>
      </c>
      <c r="M22" s="55">
        <f t="shared" si="5"/>
        <v>3300000</v>
      </c>
      <c r="N22" s="55">
        <f t="shared" si="5"/>
        <v>0</v>
      </c>
      <c r="O22" s="55">
        <f t="shared" si="5"/>
        <v>0</v>
      </c>
      <c r="P22" s="55">
        <f t="shared" si="5"/>
        <v>3300000</v>
      </c>
    </row>
    <row r="23" spans="1:16" ht="22.9" customHeight="1" x14ac:dyDescent="0.2"/>
    <row r="24" spans="1:16" s="30" customFormat="1" ht="42.4" customHeight="1" x14ac:dyDescent="0.3">
      <c r="A24" s="56"/>
      <c r="B24" s="368" t="s">
        <v>323</v>
      </c>
      <c r="C24" s="368"/>
      <c r="D24" s="368"/>
      <c r="E24" s="28"/>
      <c r="F24" s="29"/>
      <c r="G24" s="28"/>
      <c r="H24" s="29"/>
      <c r="M24" s="29"/>
      <c r="N24" s="29" t="s">
        <v>739</v>
      </c>
    </row>
    <row r="25" spans="1:16" s="30" customFormat="1" ht="19.5" customHeight="1" x14ac:dyDescent="0.3">
      <c r="A25" s="56"/>
      <c r="B25" s="57"/>
      <c r="C25" s="57"/>
      <c r="D25" s="57"/>
      <c r="E25" s="28"/>
      <c r="F25" s="29"/>
      <c r="G25" s="28"/>
      <c r="H25" s="29"/>
      <c r="M25" s="29"/>
    </row>
    <row r="26" spans="1:16" ht="22.5" customHeight="1" x14ac:dyDescent="0.3">
      <c r="B26" s="364" t="s">
        <v>324</v>
      </c>
      <c r="C26" s="364"/>
      <c r="D26" s="31"/>
    </row>
    <row r="27" spans="1:16" ht="18.75" customHeight="1" x14ac:dyDescent="0.2"/>
    <row r="28" spans="1:16" ht="17.25" customHeight="1" x14ac:dyDescent="0.2"/>
    <row r="29" spans="1:16" ht="18.75" customHeight="1" x14ac:dyDescent="0.2"/>
    <row r="30" spans="1:16" ht="18.75" customHeight="1" x14ac:dyDescent="0.2"/>
    <row r="31" spans="1:16" ht="17.649999999999999" customHeight="1" x14ac:dyDescent="0.2"/>
    <row r="32" spans="1:16" ht="16.149999999999999" customHeight="1" x14ac:dyDescent="0.2"/>
    <row r="33" spans="1:4" ht="15.4" customHeight="1" x14ac:dyDescent="0.2"/>
    <row r="39" spans="1:4" x14ac:dyDescent="0.2">
      <c r="A39" s="39"/>
      <c r="B39" s="39"/>
      <c r="C39" s="39"/>
      <c r="D39" s="32"/>
    </row>
    <row r="40" spans="1:4" x14ac:dyDescent="0.2">
      <c r="A40" s="39"/>
      <c r="B40" s="39"/>
      <c r="C40" s="39"/>
      <c r="D40" s="32"/>
    </row>
    <row r="41" spans="1:4" x14ac:dyDescent="0.2">
      <c r="A41" s="39"/>
      <c r="B41" s="39"/>
      <c r="C41" s="39"/>
      <c r="D41" s="32"/>
    </row>
    <row r="42" spans="1:4" x14ac:dyDescent="0.2">
      <c r="A42" s="39"/>
      <c r="B42" s="39"/>
      <c r="C42" s="39"/>
      <c r="D42" s="32"/>
    </row>
    <row r="43" spans="1:4" x14ac:dyDescent="0.2">
      <c r="A43" s="39"/>
      <c r="B43" s="39"/>
      <c r="C43" s="39"/>
      <c r="D43" s="32"/>
    </row>
    <row r="44" spans="1:4" x14ac:dyDescent="0.2">
      <c r="A44" s="39"/>
      <c r="B44" s="39"/>
      <c r="C44" s="39"/>
      <c r="D44" s="32"/>
    </row>
    <row r="45" spans="1:4" x14ac:dyDescent="0.2">
      <c r="A45" s="39"/>
      <c r="B45" s="39"/>
      <c r="C45" s="39"/>
      <c r="D45" s="32"/>
    </row>
    <row r="46" spans="1:4" x14ac:dyDescent="0.2">
      <c r="A46" s="39"/>
      <c r="B46" s="39"/>
      <c r="C46" s="39"/>
      <c r="D46" s="32"/>
    </row>
    <row r="47" spans="1:4" x14ac:dyDescent="0.2">
      <c r="A47" s="39"/>
      <c r="B47" s="39"/>
      <c r="C47" s="39"/>
      <c r="D47" s="32"/>
    </row>
    <row r="48" spans="1:4" x14ac:dyDescent="0.2">
      <c r="A48" s="39"/>
      <c r="B48" s="39"/>
      <c r="C48" s="39"/>
      <c r="D48" s="32"/>
    </row>
    <row r="49" spans="1:4" x14ac:dyDescent="0.2">
      <c r="A49" s="39"/>
      <c r="B49" s="39"/>
      <c r="C49" s="39"/>
      <c r="D49" s="32"/>
    </row>
    <row r="50" spans="1:4" x14ac:dyDescent="0.2">
      <c r="A50" s="39"/>
      <c r="B50" s="39"/>
      <c r="C50" s="39"/>
      <c r="D50" s="32"/>
    </row>
    <row r="51" spans="1:4" x14ac:dyDescent="0.2">
      <c r="A51" s="39"/>
      <c r="B51" s="39"/>
      <c r="C51" s="39"/>
      <c r="D51" s="32"/>
    </row>
    <row r="52" spans="1:4" x14ac:dyDescent="0.2">
      <c r="A52" s="39"/>
      <c r="B52" s="39"/>
      <c r="C52" s="39"/>
      <c r="D52" s="32"/>
    </row>
    <row r="53" spans="1:4" x14ac:dyDescent="0.2">
      <c r="A53" s="39"/>
      <c r="B53" s="39"/>
      <c r="C53" s="39"/>
      <c r="D53" s="32"/>
    </row>
  </sheetData>
  <mergeCells count="25">
    <mergeCell ref="M1:P1"/>
    <mergeCell ref="M2:P2"/>
    <mergeCell ref="M3:P3"/>
    <mergeCell ref="I11:L11"/>
    <mergeCell ref="M11:P11"/>
    <mergeCell ref="B8:D8"/>
    <mergeCell ref="B9:D9"/>
    <mergeCell ref="A6:P6"/>
    <mergeCell ref="A7:P7"/>
    <mergeCell ref="P12:P13"/>
    <mergeCell ref="E11:H11"/>
    <mergeCell ref="N12:O12"/>
    <mergeCell ref="B24:D24"/>
    <mergeCell ref="L12:L13"/>
    <mergeCell ref="I12:I13"/>
    <mergeCell ref="M12:M13"/>
    <mergeCell ref="F12:G12"/>
    <mergeCell ref="J12:K12"/>
    <mergeCell ref="E12:E13"/>
    <mergeCell ref="B26:C26"/>
    <mergeCell ref="H12:H13"/>
    <mergeCell ref="A11:A13"/>
    <mergeCell ref="B11:B13"/>
    <mergeCell ref="C11:C13"/>
    <mergeCell ref="D11:D13"/>
  </mergeCells>
  <phoneticPr fontId="28" type="noConversion"/>
  <printOptions horizontalCentered="1"/>
  <pageMargins left="0.19685039370078741" right="0.19685039370078741" top="0.98425196850393704" bottom="0.31496062992125984" header="0" footer="0.15748031496062992"/>
  <pageSetup paperSize="9" scale="59" orientation="landscape" blackAndWhite="1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83"/>
  <sheetViews>
    <sheetView view="pageBreakPreview" topLeftCell="A36" zoomScale="85" zoomScaleNormal="75" zoomScaleSheetLayoutView="85" workbookViewId="0">
      <selection activeCell="D35" sqref="D35"/>
    </sheetView>
  </sheetViews>
  <sheetFormatPr defaultColWidth="9.28515625" defaultRowHeight="27" customHeight="1" x14ac:dyDescent="0.3"/>
  <cols>
    <col min="1" max="1" width="16.85546875" style="67" customWidth="1"/>
    <col min="2" max="2" width="16.42578125" style="67" customWidth="1"/>
    <col min="3" max="3" width="78" style="65" customWidth="1"/>
    <col min="4" max="4" width="32.85546875" style="68" customWidth="1"/>
    <col min="5" max="5" width="16.28515625" style="65" customWidth="1"/>
    <col min="6" max="6" width="12.7109375" style="65" customWidth="1"/>
    <col min="7" max="7" width="13.28515625" style="65" customWidth="1"/>
    <col min="8" max="8" width="14.28515625" style="65" customWidth="1"/>
    <col min="9" max="9" width="13.28515625" style="65" customWidth="1"/>
    <col min="10" max="11" width="20.7109375" style="65" customWidth="1"/>
    <col min="12" max="12" width="14.140625" style="65" customWidth="1"/>
    <col min="13" max="13" width="14.7109375" style="65" customWidth="1"/>
    <col min="14" max="14" width="19.7109375" style="65" customWidth="1"/>
    <col min="15" max="15" width="22.140625" style="65" customWidth="1"/>
    <col min="16" max="16" width="18.28515625" style="65" customWidth="1"/>
    <col min="17" max="17" width="40.42578125" style="65" customWidth="1"/>
    <col min="18" max="18" width="17" style="65" customWidth="1"/>
    <col min="19" max="19" width="14.28515625" style="65" customWidth="1"/>
    <col min="20" max="20" width="16.28515625" style="65" customWidth="1"/>
    <col min="21" max="21" width="13.42578125" style="65" customWidth="1"/>
    <col min="22" max="22" width="14.7109375" style="65" customWidth="1"/>
    <col min="23" max="23" width="15.28515625" style="65" customWidth="1"/>
    <col min="24" max="24" width="16.140625" style="65" customWidth="1"/>
    <col min="25" max="16384" width="9.28515625" style="65"/>
  </cols>
  <sheetData>
    <row r="1" spans="1:6" s="111" customFormat="1" ht="30.6" customHeight="1" x14ac:dyDescent="0.3">
      <c r="A1" s="109"/>
      <c r="B1" s="109"/>
      <c r="C1" s="375" t="s">
        <v>347</v>
      </c>
      <c r="D1" s="375"/>
      <c r="E1" s="110"/>
      <c r="F1" s="110"/>
    </row>
    <row r="2" spans="1:6" s="111" customFormat="1" ht="38.65" customHeight="1" x14ac:dyDescent="0.3">
      <c r="A2" s="109"/>
      <c r="B2" s="109"/>
      <c r="C2" s="375" t="s">
        <v>499</v>
      </c>
      <c r="D2" s="375"/>
      <c r="E2" s="110"/>
      <c r="F2" s="110"/>
    </row>
    <row r="3" spans="1:6" s="111" customFormat="1" ht="25.15" customHeight="1" x14ac:dyDescent="0.3">
      <c r="A3" s="109"/>
      <c r="B3" s="109"/>
      <c r="C3" s="375" t="s">
        <v>500</v>
      </c>
      <c r="D3" s="375"/>
      <c r="E3" s="110"/>
      <c r="F3" s="110"/>
    </row>
    <row r="4" spans="1:6" s="111" customFormat="1" ht="27" customHeight="1" x14ac:dyDescent="0.3">
      <c r="A4" s="109"/>
      <c r="B4" s="109"/>
      <c r="C4" s="360" t="s">
        <v>501</v>
      </c>
      <c r="D4" s="360"/>
      <c r="E4" s="59"/>
      <c r="F4" s="59"/>
    </row>
    <row r="6" spans="1:6" ht="27" customHeight="1" x14ac:dyDescent="0.3">
      <c r="A6" s="373" t="s">
        <v>743</v>
      </c>
      <c r="B6" s="373"/>
      <c r="C6" s="373"/>
      <c r="D6" s="373"/>
    </row>
    <row r="7" spans="1:6" ht="27" customHeight="1" x14ac:dyDescent="0.3">
      <c r="A7" s="394">
        <v>1910000000</v>
      </c>
      <c r="B7" s="394"/>
      <c r="C7" s="394"/>
      <c r="D7" s="394"/>
    </row>
    <row r="8" spans="1:6" ht="17.649999999999999" customHeight="1" x14ac:dyDescent="0.3">
      <c r="A8" s="394" t="s">
        <v>206</v>
      </c>
      <c r="B8" s="394"/>
      <c r="C8" s="394"/>
      <c r="D8" s="394"/>
    </row>
    <row r="9" spans="1:6" ht="20.65" customHeight="1" x14ac:dyDescent="0.3">
      <c r="C9" s="66"/>
    </row>
    <row r="10" spans="1:6" ht="27" customHeight="1" x14ac:dyDescent="0.3">
      <c r="A10" s="373" t="s">
        <v>374</v>
      </c>
      <c r="B10" s="373"/>
      <c r="C10" s="373"/>
      <c r="D10" s="373"/>
      <c r="E10" s="61">
        <v>1</v>
      </c>
    </row>
    <row r="11" spans="1:6" ht="27" customHeight="1" x14ac:dyDescent="0.3">
      <c r="D11" s="69" t="s">
        <v>207</v>
      </c>
      <c r="E11" s="61">
        <v>1</v>
      </c>
    </row>
    <row r="12" spans="1:6" ht="67.5" customHeight="1" x14ac:dyDescent="0.3">
      <c r="A12" s="395" t="s">
        <v>375</v>
      </c>
      <c r="B12" s="396"/>
      <c r="C12" s="70" t="s">
        <v>376</v>
      </c>
      <c r="D12" s="71" t="s">
        <v>210</v>
      </c>
      <c r="E12" s="61">
        <v>1</v>
      </c>
    </row>
    <row r="13" spans="1:6" ht="27" customHeight="1" x14ac:dyDescent="0.3">
      <c r="A13" s="395">
        <v>1</v>
      </c>
      <c r="B13" s="396"/>
      <c r="C13" s="70">
        <v>2</v>
      </c>
      <c r="D13" s="72">
        <v>3</v>
      </c>
      <c r="E13" s="61">
        <v>1</v>
      </c>
    </row>
    <row r="14" spans="1:6" ht="27" customHeight="1" x14ac:dyDescent="0.3">
      <c r="A14" s="385" t="s">
        <v>377</v>
      </c>
      <c r="B14" s="386"/>
      <c r="C14" s="386"/>
      <c r="D14" s="387"/>
      <c r="E14" s="61">
        <f>+IF(SUM(D14)=0,1,1)</f>
        <v>1</v>
      </c>
    </row>
    <row r="15" spans="1:6" s="75" customFormat="1" ht="38.65" customHeight="1" x14ac:dyDescent="0.3">
      <c r="A15" s="376">
        <v>41020100</v>
      </c>
      <c r="B15" s="377"/>
      <c r="C15" s="73" t="s">
        <v>378</v>
      </c>
      <c r="D15" s="74">
        <f>D16</f>
        <v>105602100</v>
      </c>
      <c r="E15" s="61">
        <f t="shared" ref="E15:E22" si="0">+IF(SUM(D15)=0,0,1)</f>
        <v>1</v>
      </c>
    </row>
    <row r="16" spans="1:6" s="75" customFormat="1" ht="27" customHeight="1" x14ac:dyDescent="0.3">
      <c r="A16" s="378">
        <v>99000000000</v>
      </c>
      <c r="B16" s="379"/>
      <c r="C16" s="63" t="s">
        <v>379</v>
      </c>
      <c r="D16" s="76">
        <v>105602100</v>
      </c>
      <c r="E16" s="61">
        <f t="shared" si="0"/>
        <v>1</v>
      </c>
    </row>
    <row r="17" spans="1:5" s="75" customFormat="1" ht="54" customHeight="1" x14ac:dyDescent="0.3">
      <c r="A17" s="376">
        <v>41020200</v>
      </c>
      <c r="B17" s="377"/>
      <c r="C17" s="73" t="s">
        <v>380</v>
      </c>
      <c r="D17" s="74">
        <f>D18</f>
        <v>105558400</v>
      </c>
      <c r="E17" s="61">
        <f t="shared" si="0"/>
        <v>1</v>
      </c>
    </row>
    <row r="18" spans="1:5" s="75" customFormat="1" ht="27" customHeight="1" x14ac:dyDescent="0.3">
      <c r="A18" s="378">
        <v>99000000000</v>
      </c>
      <c r="B18" s="379"/>
      <c r="C18" s="63" t="s">
        <v>379</v>
      </c>
      <c r="D18" s="76">
        <v>105558400</v>
      </c>
      <c r="E18" s="61">
        <f t="shared" si="0"/>
        <v>1</v>
      </c>
    </row>
    <row r="19" spans="1:5" s="75" customFormat="1" ht="54" customHeight="1" x14ac:dyDescent="0.3">
      <c r="A19" s="376">
        <v>41033000</v>
      </c>
      <c r="B19" s="377"/>
      <c r="C19" s="73" t="s">
        <v>381</v>
      </c>
      <c r="D19" s="74">
        <f>D20</f>
        <v>52543200</v>
      </c>
      <c r="E19" s="61">
        <f t="shared" si="0"/>
        <v>1</v>
      </c>
    </row>
    <row r="20" spans="1:5" s="75" customFormat="1" ht="27" customHeight="1" x14ac:dyDescent="0.3">
      <c r="A20" s="378">
        <v>99000000000</v>
      </c>
      <c r="B20" s="379"/>
      <c r="C20" s="63" t="s">
        <v>379</v>
      </c>
      <c r="D20" s="76">
        <v>52543200</v>
      </c>
      <c r="E20" s="61">
        <f t="shared" si="0"/>
        <v>1</v>
      </c>
    </row>
    <row r="21" spans="1:5" s="75" customFormat="1" ht="42.4" customHeight="1" x14ac:dyDescent="0.3">
      <c r="A21" s="376">
        <v>41033900</v>
      </c>
      <c r="B21" s="377"/>
      <c r="C21" s="73" t="s">
        <v>382</v>
      </c>
      <c r="D21" s="74">
        <f>D22</f>
        <v>238947500</v>
      </c>
      <c r="E21" s="61">
        <f t="shared" si="0"/>
        <v>1</v>
      </c>
    </row>
    <row r="22" spans="1:5" s="75" customFormat="1" ht="27" customHeight="1" x14ac:dyDescent="0.3">
      <c r="A22" s="378">
        <v>99000000000</v>
      </c>
      <c r="B22" s="379"/>
      <c r="C22" s="63" t="s">
        <v>379</v>
      </c>
      <c r="D22" s="77">
        <v>238947500</v>
      </c>
      <c r="E22" s="61">
        <f t="shared" si="0"/>
        <v>1</v>
      </c>
    </row>
    <row r="23" spans="1:5" ht="27" hidden="1" customHeight="1" x14ac:dyDescent="0.3">
      <c r="A23" s="391" t="s">
        <v>481</v>
      </c>
      <c r="B23" s="392"/>
      <c r="C23" s="392"/>
      <c r="D23" s="393"/>
      <c r="E23" s="61">
        <f t="shared" ref="E23:E28" si="1">+IF(SUM(D23)=0,0,1)</f>
        <v>0</v>
      </c>
    </row>
    <row r="24" spans="1:5" s="75" customFormat="1" ht="94.15" hidden="1" customHeight="1" x14ac:dyDescent="0.3">
      <c r="A24" s="380">
        <v>41037300</v>
      </c>
      <c r="B24" s="381"/>
      <c r="C24" s="81" t="s">
        <v>318</v>
      </c>
      <c r="D24" s="82">
        <f>D25</f>
        <v>0</v>
      </c>
      <c r="E24" s="61">
        <f t="shared" si="1"/>
        <v>0</v>
      </c>
    </row>
    <row r="25" spans="1:5" s="75" customFormat="1" ht="27" hidden="1" customHeight="1" x14ac:dyDescent="0.3">
      <c r="A25" s="378">
        <v>99000000000</v>
      </c>
      <c r="B25" s="379"/>
      <c r="C25" s="63" t="s">
        <v>379</v>
      </c>
      <c r="D25" s="77"/>
      <c r="E25" s="61">
        <f t="shared" si="1"/>
        <v>0</v>
      </c>
    </row>
    <row r="26" spans="1:5" s="75" customFormat="1" ht="27" customHeight="1" x14ac:dyDescent="0.3">
      <c r="A26" s="83" t="s">
        <v>482</v>
      </c>
      <c r="B26" s="83"/>
      <c r="C26" s="84" t="s">
        <v>483</v>
      </c>
      <c r="D26" s="80">
        <f>D27+D28</f>
        <v>502651200</v>
      </c>
      <c r="E26" s="61">
        <f t="shared" si="1"/>
        <v>1</v>
      </c>
    </row>
    <row r="27" spans="1:5" s="88" customFormat="1" ht="27" customHeight="1" x14ac:dyDescent="0.3">
      <c r="A27" s="85" t="s">
        <v>482</v>
      </c>
      <c r="B27" s="85"/>
      <c r="C27" s="86" t="s">
        <v>356</v>
      </c>
      <c r="D27" s="87">
        <f>D15+D17+D19+D21</f>
        <v>502651200</v>
      </c>
      <c r="E27" s="61">
        <f t="shared" si="1"/>
        <v>1</v>
      </c>
    </row>
    <row r="28" spans="1:5" s="88" customFormat="1" ht="27" hidden="1" customHeight="1" x14ac:dyDescent="0.3">
      <c r="A28" s="89" t="s">
        <v>482</v>
      </c>
      <c r="B28" s="89"/>
      <c r="C28" s="86" t="s">
        <v>357</v>
      </c>
      <c r="D28" s="87">
        <f>D24</f>
        <v>0</v>
      </c>
      <c r="E28" s="61">
        <f t="shared" si="1"/>
        <v>0</v>
      </c>
    </row>
    <row r="29" spans="1:5" s="91" customFormat="1" ht="21" customHeight="1" x14ac:dyDescent="0.35">
      <c r="A29" s="90"/>
      <c r="B29" s="90"/>
      <c r="D29" s="92"/>
      <c r="E29" s="61">
        <f t="shared" ref="E29:E34" si="2">+IF(SUM(D29)=0,1,1)</f>
        <v>1</v>
      </c>
    </row>
    <row r="30" spans="1:5" s="91" customFormat="1" ht="27" customHeight="1" x14ac:dyDescent="0.35">
      <c r="A30" s="373" t="s">
        <v>744</v>
      </c>
      <c r="B30" s="373"/>
      <c r="C30" s="373"/>
      <c r="D30" s="373"/>
      <c r="E30" s="61">
        <f t="shared" si="2"/>
        <v>1</v>
      </c>
    </row>
    <row r="31" spans="1:5" s="91" customFormat="1" ht="27" customHeight="1" x14ac:dyDescent="0.35">
      <c r="A31" s="93"/>
      <c r="B31" s="93"/>
      <c r="C31" s="64"/>
      <c r="D31" s="94" t="s">
        <v>484</v>
      </c>
      <c r="E31" s="61">
        <f t="shared" si="2"/>
        <v>1</v>
      </c>
    </row>
    <row r="32" spans="1:5" s="91" customFormat="1" ht="162.6" customHeight="1" x14ac:dyDescent="0.35">
      <c r="A32" s="70" t="s">
        <v>485</v>
      </c>
      <c r="B32" s="70" t="s">
        <v>350</v>
      </c>
      <c r="C32" s="70" t="s">
        <v>486</v>
      </c>
      <c r="D32" s="71" t="s">
        <v>210</v>
      </c>
      <c r="E32" s="61">
        <f t="shared" si="2"/>
        <v>1</v>
      </c>
    </row>
    <row r="33" spans="1:5" s="91" customFormat="1" ht="28.15" customHeight="1" x14ac:dyDescent="0.35">
      <c r="A33" s="70">
        <v>1</v>
      </c>
      <c r="B33" s="70">
        <v>2</v>
      </c>
      <c r="C33" s="70">
        <v>3</v>
      </c>
      <c r="D33" s="71">
        <v>4</v>
      </c>
      <c r="E33" s="61">
        <f t="shared" si="2"/>
        <v>1</v>
      </c>
    </row>
    <row r="34" spans="1:5" ht="27" customHeight="1" x14ac:dyDescent="0.3">
      <c r="A34" s="388" t="s">
        <v>487</v>
      </c>
      <c r="B34" s="389"/>
      <c r="C34" s="389"/>
      <c r="D34" s="390"/>
      <c r="E34" s="61">
        <f t="shared" si="2"/>
        <v>1</v>
      </c>
    </row>
    <row r="35" spans="1:5" s="75" customFormat="1" ht="44.65" customHeight="1" x14ac:dyDescent="0.3">
      <c r="A35" s="95" t="s">
        <v>491</v>
      </c>
      <c r="B35" s="99">
        <v>9310</v>
      </c>
      <c r="C35" s="96" t="s">
        <v>492</v>
      </c>
      <c r="D35" s="97">
        <f>SUM(D37:D94)</f>
        <v>34261100</v>
      </c>
      <c r="E35" s="61">
        <f>+IF(SUM(D35)=0,0,1)</f>
        <v>1</v>
      </c>
    </row>
    <row r="36" spans="1:5" s="75" customFormat="1" ht="22.9" customHeight="1" x14ac:dyDescent="0.3">
      <c r="A36" s="99"/>
      <c r="B36" s="99"/>
      <c r="C36" s="96"/>
      <c r="D36" s="98" t="s">
        <v>489</v>
      </c>
      <c r="E36" s="61">
        <f>+IF(SUM(D36)=0,1,1)</f>
        <v>1</v>
      </c>
    </row>
    <row r="37" spans="1:5" s="75" customFormat="1" ht="27" hidden="1" customHeight="1" x14ac:dyDescent="0.3">
      <c r="A37" s="62" t="s">
        <v>480</v>
      </c>
      <c r="B37" s="62">
        <v>9310</v>
      </c>
      <c r="C37" s="63" t="s">
        <v>383</v>
      </c>
      <c r="D37" s="80"/>
      <c r="E37" s="61">
        <f t="shared" ref="E37:E68" si="3">+IF(SUM(D37)=0,0,1)</f>
        <v>0</v>
      </c>
    </row>
    <row r="38" spans="1:5" s="75" customFormat="1" ht="27" hidden="1" customHeight="1" x14ac:dyDescent="0.3">
      <c r="A38" s="62" t="s">
        <v>384</v>
      </c>
      <c r="B38" s="62">
        <v>9310</v>
      </c>
      <c r="C38" s="63" t="s">
        <v>385</v>
      </c>
      <c r="D38" s="80"/>
      <c r="E38" s="61">
        <f t="shared" si="3"/>
        <v>0</v>
      </c>
    </row>
    <row r="39" spans="1:5" s="75" customFormat="1" ht="27" hidden="1" customHeight="1" x14ac:dyDescent="0.3">
      <c r="A39" s="62" t="s">
        <v>386</v>
      </c>
      <c r="B39" s="62">
        <v>9310</v>
      </c>
      <c r="C39" s="63" t="s">
        <v>387</v>
      </c>
      <c r="D39" s="80"/>
      <c r="E39" s="61">
        <f t="shared" si="3"/>
        <v>0</v>
      </c>
    </row>
    <row r="40" spans="1:5" ht="27" hidden="1" customHeight="1" x14ac:dyDescent="0.3">
      <c r="A40" s="62" t="s">
        <v>388</v>
      </c>
      <c r="B40" s="62">
        <v>9310</v>
      </c>
      <c r="C40" s="63" t="s">
        <v>389</v>
      </c>
      <c r="D40" s="77"/>
      <c r="E40" s="61">
        <f t="shared" si="3"/>
        <v>0</v>
      </c>
    </row>
    <row r="41" spans="1:5" ht="27" hidden="1" customHeight="1" x14ac:dyDescent="0.3">
      <c r="A41" s="78" t="s">
        <v>390</v>
      </c>
      <c r="B41" s="62">
        <v>9310</v>
      </c>
      <c r="C41" s="79" t="s">
        <v>391</v>
      </c>
      <c r="D41" s="77"/>
      <c r="E41" s="61">
        <f t="shared" si="3"/>
        <v>0</v>
      </c>
    </row>
    <row r="42" spans="1:5" ht="27" hidden="1" customHeight="1" x14ac:dyDescent="0.3">
      <c r="A42" s="62" t="s">
        <v>392</v>
      </c>
      <c r="B42" s="62">
        <v>9310</v>
      </c>
      <c r="C42" s="63" t="s">
        <v>393</v>
      </c>
      <c r="D42" s="77"/>
      <c r="E42" s="61">
        <f t="shared" si="3"/>
        <v>0</v>
      </c>
    </row>
    <row r="43" spans="1:5" ht="27" hidden="1" customHeight="1" x14ac:dyDescent="0.3">
      <c r="A43" s="62" t="s">
        <v>394</v>
      </c>
      <c r="B43" s="62">
        <v>9310</v>
      </c>
      <c r="C43" s="63" t="s">
        <v>395</v>
      </c>
      <c r="D43" s="77"/>
      <c r="E43" s="61">
        <f t="shared" si="3"/>
        <v>0</v>
      </c>
    </row>
    <row r="44" spans="1:5" ht="27" customHeight="1" x14ac:dyDescent="0.3">
      <c r="A44" s="62" t="s">
        <v>396</v>
      </c>
      <c r="B44" s="62">
        <v>9310</v>
      </c>
      <c r="C44" s="63" t="s">
        <v>397</v>
      </c>
      <c r="D44" s="77">
        <v>1828600</v>
      </c>
      <c r="E44" s="61">
        <f t="shared" si="3"/>
        <v>1</v>
      </c>
    </row>
    <row r="45" spans="1:5" ht="27" hidden="1" customHeight="1" x14ac:dyDescent="0.3">
      <c r="A45" s="62" t="s">
        <v>398</v>
      </c>
      <c r="B45" s="62">
        <v>9310</v>
      </c>
      <c r="C45" s="63" t="s">
        <v>399</v>
      </c>
      <c r="D45" s="77"/>
      <c r="E45" s="61">
        <f t="shared" si="3"/>
        <v>0</v>
      </c>
    </row>
    <row r="46" spans="1:5" ht="27" hidden="1" customHeight="1" x14ac:dyDescent="0.3">
      <c r="A46" s="62" t="s">
        <v>400</v>
      </c>
      <c r="B46" s="62">
        <v>9310</v>
      </c>
      <c r="C46" s="63" t="s">
        <v>401</v>
      </c>
      <c r="D46" s="77"/>
      <c r="E46" s="61">
        <f t="shared" si="3"/>
        <v>0</v>
      </c>
    </row>
    <row r="47" spans="1:5" ht="27" hidden="1" customHeight="1" x14ac:dyDescent="0.3">
      <c r="A47" s="62" t="s">
        <v>402</v>
      </c>
      <c r="B47" s="62">
        <v>9310</v>
      </c>
      <c r="C47" s="63" t="s">
        <v>403</v>
      </c>
      <c r="D47" s="77"/>
      <c r="E47" s="61">
        <f t="shared" si="3"/>
        <v>0</v>
      </c>
    </row>
    <row r="48" spans="1:5" ht="27" hidden="1" customHeight="1" x14ac:dyDescent="0.3">
      <c r="A48" s="62" t="s">
        <v>404</v>
      </c>
      <c r="B48" s="62">
        <v>9310</v>
      </c>
      <c r="C48" s="63" t="s">
        <v>405</v>
      </c>
      <c r="D48" s="77"/>
      <c r="E48" s="61">
        <f t="shared" si="3"/>
        <v>0</v>
      </c>
    </row>
    <row r="49" spans="1:5" ht="27" hidden="1" customHeight="1" x14ac:dyDescent="0.3">
      <c r="A49" s="62" t="s">
        <v>406</v>
      </c>
      <c r="B49" s="62">
        <v>9310</v>
      </c>
      <c r="C49" s="63" t="s">
        <v>407</v>
      </c>
      <c r="D49" s="77"/>
      <c r="E49" s="61">
        <f t="shared" si="3"/>
        <v>0</v>
      </c>
    </row>
    <row r="50" spans="1:5" ht="27" hidden="1" customHeight="1" x14ac:dyDescent="0.3">
      <c r="A50" s="62" t="s">
        <v>408</v>
      </c>
      <c r="B50" s="62">
        <v>9310</v>
      </c>
      <c r="C50" s="63" t="s">
        <v>409</v>
      </c>
      <c r="D50" s="77"/>
      <c r="E50" s="61">
        <f t="shared" si="3"/>
        <v>0</v>
      </c>
    </row>
    <row r="51" spans="1:5" ht="27" hidden="1" customHeight="1" x14ac:dyDescent="0.3">
      <c r="A51" s="62" t="s">
        <v>410</v>
      </c>
      <c r="B51" s="62">
        <v>9310</v>
      </c>
      <c r="C51" s="63" t="s">
        <v>411</v>
      </c>
      <c r="D51" s="77"/>
      <c r="E51" s="61">
        <f t="shared" si="3"/>
        <v>0</v>
      </c>
    </row>
    <row r="52" spans="1:5" ht="27" hidden="1" customHeight="1" x14ac:dyDescent="0.3">
      <c r="A52" s="62" t="s">
        <v>412</v>
      </c>
      <c r="B52" s="62">
        <v>9310</v>
      </c>
      <c r="C52" s="63" t="s">
        <v>413</v>
      </c>
      <c r="D52" s="77"/>
      <c r="E52" s="61">
        <f t="shared" si="3"/>
        <v>0</v>
      </c>
    </row>
    <row r="53" spans="1:5" ht="27" customHeight="1" x14ac:dyDescent="0.3">
      <c r="A53" s="62" t="s">
        <v>414</v>
      </c>
      <c r="B53" s="62">
        <v>9310</v>
      </c>
      <c r="C53" s="63" t="s">
        <v>415</v>
      </c>
      <c r="D53" s="77">
        <v>1443600</v>
      </c>
      <c r="E53" s="61">
        <f t="shared" si="3"/>
        <v>1</v>
      </c>
    </row>
    <row r="54" spans="1:5" ht="27" hidden="1" customHeight="1" x14ac:dyDescent="0.3">
      <c r="A54" s="62" t="s">
        <v>416</v>
      </c>
      <c r="B54" s="62">
        <v>9310</v>
      </c>
      <c r="C54" s="63" t="s">
        <v>417</v>
      </c>
      <c r="D54" s="77"/>
      <c r="E54" s="61">
        <f t="shared" si="3"/>
        <v>0</v>
      </c>
    </row>
    <row r="55" spans="1:5" ht="27" hidden="1" customHeight="1" x14ac:dyDescent="0.3">
      <c r="A55" s="62">
        <v>19518000000</v>
      </c>
      <c r="B55" s="62">
        <v>9310</v>
      </c>
      <c r="C55" s="63" t="s">
        <v>418</v>
      </c>
      <c r="D55" s="77"/>
      <c r="E55" s="61">
        <f t="shared" si="3"/>
        <v>0</v>
      </c>
    </row>
    <row r="56" spans="1:5" ht="27" hidden="1" customHeight="1" x14ac:dyDescent="0.3">
      <c r="A56" s="62" t="s">
        <v>419</v>
      </c>
      <c r="B56" s="62">
        <v>9310</v>
      </c>
      <c r="C56" s="63" t="s">
        <v>420</v>
      </c>
      <c r="D56" s="77"/>
      <c r="E56" s="61">
        <f t="shared" si="3"/>
        <v>0</v>
      </c>
    </row>
    <row r="57" spans="1:5" ht="27" hidden="1" customHeight="1" x14ac:dyDescent="0.3">
      <c r="A57" s="62" t="s">
        <v>421</v>
      </c>
      <c r="B57" s="62">
        <v>9310</v>
      </c>
      <c r="C57" s="63" t="s">
        <v>422</v>
      </c>
      <c r="D57" s="77"/>
      <c r="E57" s="61">
        <f t="shared" si="3"/>
        <v>0</v>
      </c>
    </row>
    <row r="58" spans="1:5" ht="27" hidden="1" customHeight="1" x14ac:dyDescent="0.3">
      <c r="A58" s="62" t="s">
        <v>423</v>
      </c>
      <c r="B58" s="62">
        <v>9310</v>
      </c>
      <c r="C58" s="63" t="s">
        <v>424</v>
      </c>
      <c r="D58" s="77"/>
      <c r="E58" s="61">
        <f t="shared" si="3"/>
        <v>0</v>
      </c>
    </row>
    <row r="59" spans="1:5" ht="27" hidden="1" customHeight="1" x14ac:dyDescent="0.3">
      <c r="A59" s="62" t="s">
        <v>425</v>
      </c>
      <c r="B59" s="62">
        <v>9310</v>
      </c>
      <c r="C59" s="63" t="s">
        <v>426</v>
      </c>
      <c r="D59" s="77"/>
      <c r="E59" s="61">
        <f t="shared" si="3"/>
        <v>0</v>
      </c>
    </row>
    <row r="60" spans="1:5" ht="27" hidden="1" customHeight="1" x14ac:dyDescent="0.3">
      <c r="A60" s="62" t="s">
        <v>427</v>
      </c>
      <c r="B60" s="62">
        <v>9310</v>
      </c>
      <c r="C60" s="63" t="s">
        <v>428</v>
      </c>
      <c r="D60" s="77"/>
      <c r="E60" s="61">
        <f t="shared" si="3"/>
        <v>0</v>
      </c>
    </row>
    <row r="61" spans="1:5" ht="27" customHeight="1" x14ac:dyDescent="0.3">
      <c r="A61" s="62" t="s">
        <v>429</v>
      </c>
      <c r="B61" s="62">
        <v>9310</v>
      </c>
      <c r="C61" s="63" t="s">
        <v>430</v>
      </c>
      <c r="D61" s="77">
        <v>2085400</v>
      </c>
      <c r="E61" s="61">
        <f t="shared" si="3"/>
        <v>1</v>
      </c>
    </row>
    <row r="62" spans="1:5" ht="27" customHeight="1" x14ac:dyDescent="0.3">
      <c r="A62" s="62" t="s">
        <v>431</v>
      </c>
      <c r="B62" s="62">
        <v>9310</v>
      </c>
      <c r="C62" s="63" t="s">
        <v>432</v>
      </c>
      <c r="D62" s="77">
        <v>1828600</v>
      </c>
      <c r="E62" s="61">
        <f t="shared" si="3"/>
        <v>1</v>
      </c>
    </row>
    <row r="63" spans="1:5" ht="27" customHeight="1" x14ac:dyDescent="0.3">
      <c r="A63" s="62" t="s">
        <v>433</v>
      </c>
      <c r="B63" s="62">
        <v>9310</v>
      </c>
      <c r="C63" s="63" t="s">
        <v>434</v>
      </c>
      <c r="D63" s="77">
        <v>1058500</v>
      </c>
      <c r="E63" s="61">
        <f t="shared" si="3"/>
        <v>1</v>
      </c>
    </row>
    <row r="64" spans="1:5" ht="27" hidden="1" customHeight="1" x14ac:dyDescent="0.3">
      <c r="A64" s="62" t="s">
        <v>435</v>
      </c>
      <c r="B64" s="62">
        <v>9310</v>
      </c>
      <c r="C64" s="63" t="s">
        <v>436</v>
      </c>
      <c r="D64" s="77"/>
      <c r="E64" s="61">
        <f t="shared" si="3"/>
        <v>0</v>
      </c>
    </row>
    <row r="65" spans="1:5" ht="27" hidden="1" customHeight="1" x14ac:dyDescent="0.3">
      <c r="A65" s="62" t="s">
        <v>437</v>
      </c>
      <c r="B65" s="62">
        <v>9310</v>
      </c>
      <c r="C65" s="63" t="s">
        <v>438</v>
      </c>
      <c r="D65" s="77"/>
      <c r="E65" s="61">
        <f t="shared" si="3"/>
        <v>0</v>
      </c>
    </row>
    <row r="66" spans="1:5" ht="27" hidden="1" customHeight="1" x14ac:dyDescent="0.3">
      <c r="A66" s="62" t="s">
        <v>439</v>
      </c>
      <c r="B66" s="62">
        <v>9310</v>
      </c>
      <c r="C66" s="63" t="s">
        <v>440</v>
      </c>
      <c r="D66" s="77"/>
      <c r="E66" s="61">
        <f t="shared" si="3"/>
        <v>0</v>
      </c>
    </row>
    <row r="67" spans="1:5" ht="27" hidden="1" customHeight="1" x14ac:dyDescent="0.3">
      <c r="A67" s="62" t="s">
        <v>441</v>
      </c>
      <c r="B67" s="62">
        <v>9310</v>
      </c>
      <c r="C67" s="63" t="s">
        <v>442</v>
      </c>
      <c r="D67" s="77"/>
      <c r="E67" s="61">
        <f t="shared" si="3"/>
        <v>0</v>
      </c>
    </row>
    <row r="68" spans="1:5" ht="27" hidden="1" customHeight="1" x14ac:dyDescent="0.3">
      <c r="A68" s="62" t="s">
        <v>443</v>
      </c>
      <c r="B68" s="62">
        <v>9310</v>
      </c>
      <c r="C68" s="63" t="s">
        <v>444</v>
      </c>
      <c r="D68" s="77"/>
      <c r="E68" s="61">
        <f t="shared" si="3"/>
        <v>0</v>
      </c>
    </row>
    <row r="69" spans="1:5" ht="27" hidden="1" customHeight="1" x14ac:dyDescent="0.3">
      <c r="A69" s="62" t="s">
        <v>445</v>
      </c>
      <c r="B69" s="62">
        <v>9310</v>
      </c>
      <c r="C69" s="63" t="s">
        <v>446</v>
      </c>
      <c r="D69" s="77"/>
      <c r="E69" s="61">
        <f t="shared" ref="E69:E94" si="4">+IF(SUM(D69)=0,0,1)</f>
        <v>0</v>
      </c>
    </row>
    <row r="70" spans="1:5" ht="27" hidden="1" customHeight="1" x14ac:dyDescent="0.3">
      <c r="A70" s="62" t="s">
        <v>447</v>
      </c>
      <c r="B70" s="62">
        <v>9310</v>
      </c>
      <c r="C70" s="63" t="s">
        <v>448</v>
      </c>
      <c r="D70" s="77"/>
      <c r="E70" s="61">
        <f t="shared" si="4"/>
        <v>0</v>
      </c>
    </row>
    <row r="71" spans="1:5" ht="27" hidden="1" customHeight="1" x14ac:dyDescent="0.3">
      <c r="A71" s="62" t="s">
        <v>449</v>
      </c>
      <c r="B71" s="62">
        <v>9310</v>
      </c>
      <c r="C71" s="63" t="s">
        <v>450</v>
      </c>
      <c r="D71" s="77"/>
      <c r="E71" s="61">
        <f t="shared" si="4"/>
        <v>0</v>
      </c>
    </row>
    <row r="72" spans="1:5" ht="27" customHeight="1" x14ac:dyDescent="0.3">
      <c r="A72" s="62" t="s">
        <v>451</v>
      </c>
      <c r="B72" s="62">
        <v>9310</v>
      </c>
      <c r="C72" s="63" t="s">
        <v>452</v>
      </c>
      <c r="D72" s="77">
        <v>801800</v>
      </c>
      <c r="E72" s="61">
        <f t="shared" si="4"/>
        <v>1</v>
      </c>
    </row>
    <row r="73" spans="1:5" ht="27" hidden="1" customHeight="1" x14ac:dyDescent="0.3">
      <c r="A73" s="62" t="s">
        <v>455</v>
      </c>
      <c r="B73" s="62">
        <v>9310</v>
      </c>
      <c r="C73" s="63" t="s">
        <v>456</v>
      </c>
      <c r="D73" s="77"/>
      <c r="E73" s="61">
        <f t="shared" si="4"/>
        <v>0</v>
      </c>
    </row>
    <row r="74" spans="1:5" ht="27" customHeight="1" x14ac:dyDescent="0.3">
      <c r="A74" s="62" t="s">
        <v>457</v>
      </c>
      <c r="B74" s="62">
        <v>9310</v>
      </c>
      <c r="C74" s="63" t="s">
        <v>458</v>
      </c>
      <c r="D74" s="77">
        <v>1443600</v>
      </c>
      <c r="E74" s="61">
        <f t="shared" si="4"/>
        <v>1</v>
      </c>
    </row>
    <row r="75" spans="1:5" ht="27" hidden="1" customHeight="1" x14ac:dyDescent="0.3">
      <c r="A75" s="62">
        <v>19542000000</v>
      </c>
      <c r="B75" s="62">
        <v>9310</v>
      </c>
      <c r="C75" s="63" t="s">
        <v>459</v>
      </c>
      <c r="D75" s="77"/>
      <c r="E75" s="61">
        <f t="shared" si="4"/>
        <v>0</v>
      </c>
    </row>
    <row r="76" spans="1:5" ht="27" hidden="1" customHeight="1" x14ac:dyDescent="0.3">
      <c r="A76" s="62">
        <v>19543000000</v>
      </c>
      <c r="B76" s="62">
        <v>9310</v>
      </c>
      <c r="C76" s="63" t="s">
        <v>460</v>
      </c>
      <c r="D76" s="77"/>
      <c r="E76" s="61">
        <f t="shared" si="4"/>
        <v>0</v>
      </c>
    </row>
    <row r="77" spans="1:5" ht="27" hidden="1" customHeight="1" x14ac:dyDescent="0.3">
      <c r="A77" s="62">
        <v>19544000000</v>
      </c>
      <c r="B77" s="62">
        <v>9310</v>
      </c>
      <c r="C77" s="63" t="s">
        <v>461</v>
      </c>
      <c r="D77" s="77"/>
      <c r="E77" s="61">
        <f t="shared" si="4"/>
        <v>0</v>
      </c>
    </row>
    <row r="78" spans="1:5" ht="27" hidden="1" customHeight="1" x14ac:dyDescent="0.3">
      <c r="A78" s="62">
        <v>19545000000</v>
      </c>
      <c r="B78" s="62">
        <v>9310</v>
      </c>
      <c r="C78" s="63" t="s">
        <v>462</v>
      </c>
      <c r="D78" s="77"/>
      <c r="E78" s="61">
        <f t="shared" si="4"/>
        <v>0</v>
      </c>
    </row>
    <row r="79" spans="1:5" ht="27" customHeight="1" x14ac:dyDescent="0.3">
      <c r="A79" s="62">
        <v>19546000000</v>
      </c>
      <c r="B79" s="62">
        <v>9310</v>
      </c>
      <c r="C79" s="63" t="s">
        <v>463</v>
      </c>
      <c r="D79" s="77">
        <v>1109800</v>
      </c>
      <c r="E79" s="61">
        <f t="shared" si="4"/>
        <v>1</v>
      </c>
    </row>
    <row r="80" spans="1:5" ht="27" customHeight="1" x14ac:dyDescent="0.3">
      <c r="A80" s="62">
        <v>19548000000</v>
      </c>
      <c r="B80" s="62">
        <v>9310</v>
      </c>
      <c r="C80" s="63" t="s">
        <v>464</v>
      </c>
      <c r="D80" s="77">
        <v>1315200</v>
      </c>
      <c r="E80" s="61">
        <f t="shared" si="4"/>
        <v>1</v>
      </c>
    </row>
    <row r="81" spans="1:5" ht="27" customHeight="1" x14ac:dyDescent="0.3">
      <c r="A81" s="62">
        <v>19549000000</v>
      </c>
      <c r="B81" s="62">
        <v>9310</v>
      </c>
      <c r="C81" s="63" t="s">
        <v>465</v>
      </c>
      <c r="D81" s="77">
        <f>1828600+(7643000-1000000)+(1940800-1000000)</f>
        <v>9412400</v>
      </c>
      <c r="E81" s="61">
        <f t="shared" si="4"/>
        <v>1</v>
      </c>
    </row>
    <row r="82" spans="1:5" ht="27" hidden="1" customHeight="1" x14ac:dyDescent="0.3">
      <c r="A82" s="62">
        <v>19550000000</v>
      </c>
      <c r="B82" s="62">
        <v>9310</v>
      </c>
      <c r="C82" s="63" t="s">
        <v>466</v>
      </c>
      <c r="D82" s="77"/>
      <c r="E82" s="61">
        <f t="shared" si="4"/>
        <v>0</v>
      </c>
    </row>
    <row r="83" spans="1:5" ht="27" hidden="1" customHeight="1" x14ac:dyDescent="0.3">
      <c r="A83" s="62">
        <v>19553000000</v>
      </c>
      <c r="B83" s="62">
        <v>9310</v>
      </c>
      <c r="C83" s="63" t="s">
        <v>467</v>
      </c>
      <c r="D83" s="77"/>
      <c r="E83" s="61">
        <f t="shared" si="4"/>
        <v>0</v>
      </c>
    </row>
    <row r="84" spans="1:5" ht="27" customHeight="1" x14ac:dyDescent="0.3">
      <c r="A84" s="62">
        <v>19554000000</v>
      </c>
      <c r="B84" s="62">
        <v>9310</v>
      </c>
      <c r="C84" s="63" t="s">
        <v>468</v>
      </c>
      <c r="D84" s="77">
        <v>1828600</v>
      </c>
      <c r="E84" s="61">
        <f t="shared" si="4"/>
        <v>1</v>
      </c>
    </row>
    <row r="85" spans="1:5" ht="27" customHeight="1" x14ac:dyDescent="0.3">
      <c r="A85" s="62">
        <v>19555000000</v>
      </c>
      <c r="B85" s="62">
        <v>9310</v>
      </c>
      <c r="C85" s="63" t="s">
        <v>469</v>
      </c>
      <c r="D85" s="77">
        <v>1315200</v>
      </c>
      <c r="E85" s="61">
        <f t="shared" si="4"/>
        <v>1</v>
      </c>
    </row>
    <row r="86" spans="1:5" ht="27" customHeight="1" x14ac:dyDescent="0.3">
      <c r="A86" s="62">
        <v>19556000000</v>
      </c>
      <c r="B86" s="62">
        <v>9310</v>
      </c>
      <c r="C86" s="63" t="s">
        <v>470</v>
      </c>
      <c r="D86" s="77">
        <v>1186800</v>
      </c>
      <c r="E86" s="61">
        <f t="shared" si="4"/>
        <v>1</v>
      </c>
    </row>
    <row r="87" spans="1:5" ht="27" customHeight="1" x14ac:dyDescent="0.3">
      <c r="A87" s="62">
        <v>19557000000</v>
      </c>
      <c r="B87" s="62">
        <v>9310</v>
      </c>
      <c r="C87" s="63" t="s">
        <v>471</v>
      </c>
      <c r="D87" s="77">
        <v>2085400</v>
      </c>
      <c r="E87" s="61">
        <f t="shared" si="4"/>
        <v>1</v>
      </c>
    </row>
    <row r="88" spans="1:5" ht="27" customHeight="1" x14ac:dyDescent="0.3">
      <c r="A88" s="62">
        <v>19558000000</v>
      </c>
      <c r="B88" s="62">
        <v>9310</v>
      </c>
      <c r="C88" s="63" t="s">
        <v>472</v>
      </c>
      <c r="D88" s="77">
        <v>1058500</v>
      </c>
      <c r="E88" s="61">
        <f t="shared" si="4"/>
        <v>1</v>
      </c>
    </row>
    <row r="89" spans="1:5" ht="27" hidden="1" customHeight="1" x14ac:dyDescent="0.3">
      <c r="A89" s="62">
        <v>19559000000</v>
      </c>
      <c r="B89" s="62">
        <v>9310</v>
      </c>
      <c r="C89" s="63" t="s">
        <v>473</v>
      </c>
      <c r="D89" s="77"/>
      <c r="E89" s="61">
        <f t="shared" si="4"/>
        <v>0</v>
      </c>
    </row>
    <row r="90" spans="1:5" ht="27" customHeight="1" x14ac:dyDescent="0.3">
      <c r="A90" s="62">
        <v>19560000000</v>
      </c>
      <c r="B90" s="62">
        <v>9310</v>
      </c>
      <c r="C90" s="63" t="s">
        <v>474</v>
      </c>
      <c r="D90" s="77">
        <v>801800</v>
      </c>
      <c r="E90" s="61">
        <f t="shared" si="4"/>
        <v>1</v>
      </c>
    </row>
    <row r="91" spans="1:5" ht="27" customHeight="1" x14ac:dyDescent="0.3">
      <c r="A91" s="62">
        <v>19561000000</v>
      </c>
      <c r="B91" s="62">
        <v>9310</v>
      </c>
      <c r="C91" s="63" t="s">
        <v>475</v>
      </c>
      <c r="D91" s="77">
        <v>2085400</v>
      </c>
      <c r="E91" s="61">
        <f t="shared" si="4"/>
        <v>1</v>
      </c>
    </row>
    <row r="92" spans="1:5" ht="27" hidden="1" customHeight="1" x14ac:dyDescent="0.3">
      <c r="A92" s="62">
        <v>19562000000</v>
      </c>
      <c r="B92" s="62">
        <v>9310</v>
      </c>
      <c r="C92" s="63" t="s">
        <v>476</v>
      </c>
      <c r="D92" s="77"/>
      <c r="E92" s="61">
        <f t="shared" si="4"/>
        <v>0</v>
      </c>
    </row>
    <row r="93" spans="1:5" ht="27" customHeight="1" x14ac:dyDescent="0.3">
      <c r="A93" s="62">
        <v>19563000000</v>
      </c>
      <c r="B93" s="62">
        <v>9310</v>
      </c>
      <c r="C93" s="63" t="s">
        <v>477</v>
      </c>
      <c r="D93" s="77">
        <v>1571900</v>
      </c>
      <c r="E93" s="61">
        <f t="shared" si="4"/>
        <v>1</v>
      </c>
    </row>
    <row r="94" spans="1:5" ht="27" hidden="1" customHeight="1" x14ac:dyDescent="0.3">
      <c r="A94" s="62">
        <v>19564000000</v>
      </c>
      <c r="B94" s="62">
        <v>9310</v>
      </c>
      <c r="C94" s="63" t="s">
        <v>478</v>
      </c>
      <c r="D94" s="77"/>
      <c r="E94" s="61">
        <f t="shared" si="4"/>
        <v>0</v>
      </c>
    </row>
    <row r="95" spans="1:5" s="75" customFormat="1" ht="256.89999999999998" customHeight="1" x14ac:dyDescent="0.3">
      <c r="A95" s="95" t="s">
        <v>495</v>
      </c>
      <c r="B95" s="95" t="s">
        <v>488</v>
      </c>
      <c r="C95" s="96" t="s">
        <v>502</v>
      </c>
      <c r="D95" s="97">
        <f>SUM(D97:D154)</f>
        <v>8011800</v>
      </c>
      <c r="E95" s="61">
        <f>+IF(SUM(D95)=0,0,1)</f>
        <v>1</v>
      </c>
    </row>
    <row r="96" spans="1:5" s="75" customFormat="1" ht="21" customHeight="1" x14ac:dyDescent="0.3">
      <c r="A96" s="95"/>
      <c r="B96" s="95"/>
      <c r="C96" s="96"/>
      <c r="D96" s="98" t="s">
        <v>489</v>
      </c>
      <c r="E96" s="61">
        <f>+IF(SUM(D96)=0,1,1)</f>
        <v>1</v>
      </c>
    </row>
    <row r="97" spans="1:5" s="75" customFormat="1" ht="27" hidden="1" customHeight="1" x14ac:dyDescent="0.3">
      <c r="A97" s="62" t="s">
        <v>480</v>
      </c>
      <c r="B97" s="62">
        <v>9770</v>
      </c>
      <c r="C97" s="63" t="s">
        <v>383</v>
      </c>
      <c r="D97" s="77"/>
      <c r="E97" s="61">
        <f t="shared" ref="E97:E128" si="5">+IF(SUM(D97)=0,0,1)</f>
        <v>0</v>
      </c>
    </row>
    <row r="98" spans="1:5" s="75" customFormat="1" ht="27" hidden="1" customHeight="1" x14ac:dyDescent="0.3">
      <c r="A98" s="62" t="s">
        <v>384</v>
      </c>
      <c r="B98" s="62">
        <v>9770</v>
      </c>
      <c r="C98" s="63" t="s">
        <v>385</v>
      </c>
      <c r="D98" s="77"/>
      <c r="E98" s="61">
        <f t="shared" si="5"/>
        <v>0</v>
      </c>
    </row>
    <row r="99" spans="1:5" s="75" customFormat="1" ht="27" hidden="1" customHeight="1" x14ac:dyDescent="0.3">
      <c r="A99" s="62" t="s">
        <v>386</v>
      </c>
      <c r="B99" s="62">
        <v>9770</v>
      </c>
      <c r="C99" s="63" t="s">
        <v>387</v>
      </c>
      <c r="D99" s="77"/>
      <c r="E99" s="61">
        <f t="shared" si="5"/>
        <v>0</v>
      </c>
    </row>
    <row r="100" spans="1:5" ht="27" customHeight="1" x14ac:dyDescent="0.3">
      <c r="A100" s="62" t="s">
        <v>388</v>
      </c>
      <c r="B100" s="62">
        <v>9770</v>
      </c>
      <c r="C100" s="63" t="s">
        <v>389</v>
      </c>
      <c r="D100" s="325">
        <v>70700</v>
      </c>
      <c r="E100" s="61">
        <f t="shared" si="5"/>
        <v>1</v>
      </c>
    </row>
    <row r="101" spans="1:5" ht="27" customHeight="1" x14ac:dyDescent="0.3">
      <c r="A101" s="78" t="s">
        <v>390</v>
      </c>
      <c r="B101" s="62">
        <v>9770</v>
      </c>
      <c r="C101" s="79" t="s">
        <v>391</v>
      </c>
      <c r="D101" s="326">
        <v>79700</v>
      </c>
      <c r="E101" s="61">
        <f t="shared" si="5"/>
        <v>1</v>
      </c>
    </row>
    <row r="102" spans="1:5" ht="27" customHeight="1" x14ac:dyDescent="0.3">
      <c r="A102" s="62" t="s">
        <v>392</v>
      </c>
      <c r="B102" s="62">
        <v>9770</v>
      </c>
      <c r="C102" s="63" t="s">
        <v>393</v>
      </c>
      <c r="D102" s="326">
        <v>24500</v>
      </c>
      <c r="E102" s="61">
        <f t="shared" si="5"/>
        <v>1</v>
      </c>
    </row>
    <row r="103" spans="1:5" ht="27" customHeight="1" x14ac:dyDescent="0.3">
      <c r="A103" s="62" t="s">
        <v>394</v>
      </c>
      <c r="B103" s="62">
        <v>9770</v>
      </c>
      <c r="C103" s="63" t="s">
        <v>395</v>
      </c>
      <c r="D103" s="326">
        <v>62200</v>
      </c>
      <c r="E103" s="61">
        <f t="shared" si="5"/>
        <v>1</v>
      </c>
    </row>
    <row r="104" spans="1:5" ht="27" customHeight="1" x14ac:dyDescent="0.3">
      <c r="A104" s="62" t="s">
        <v>396</v>
      </c>
      <c r="B104" s="62">
        <v>9770</v>
      </c>
      <c r="C104" s="63" t="s">
        <v>397</v>
      </c>
      <c r="D104" s="326">
        <v>113000</v>
      </c>
      <c r="E104" s="61">
        <f t="shared" si="5"/>
        <v>1</v>
      </c>
    </row>
    <row r="105" spans="1:5" ht="27" customHeight="1" x14ac:dyDescent="0.3">
      <c r="A105" s="62" t="s">
        <v>398</v>
      </c>
      <c r="B105" s="62">
        <v>9770</v>
      </c>
      <c r="C105" s="63" t="s">
        <v>399</v>
      </c>
      <c r="D105" s="326">
        <v>63400</v>
      </c>
      <c r="E105" s="61">
        <f t="shared" si="5"/>
        <v>1</v>
      </c>
    </row>
    <row r="106" spans="1:5" ht="27" customHeight="1" x14ac:dyDescent="0.3">
      <c r="A106" s="62" t="s">
        <v>400</v>
      </c>
      <c r="B106" s="62">
        <v>9770</v>
      </c>
      <c r="C106" s="63" t="s">
        <v>401</v>
      </c>
      <c r="D106" s="325">
        <v>47100</v>
      </c>
      <c r="E106" s="61">
        <f t="shared" si="5"/>
        <v>1</v>
      </c>
    </row>
    <row r="107" spans="1:5" ht="27" customHeight="1" x14ac:dyDescent="0.3">
      <c r="A107" s="62" t="s">
        <v>402</v>
      </c>
      <c r="B107" s="62">
        <v>9770</v>
      </c>
      <c r="C107" s="63" t="s">
        <v>403</v>
      </c>
      <c r="D107" s="326">
        <v>49650</v>
      </c>
      <c r="E107" s="61">
        <f t="shared" si="5"/>
        <v>1</v>
      </c>
    </row>
    <row r="108" spans="1:5" ht="27" customHeight="1" x14ac:dyDescent="0.3">
      <c r="A108" s="62" t="s">
        <v>404</v>
      </c>
      <c r="B108" s="62">
        <v>9770</v>
      </c>
      <c r="C108" s="63" t="s">
        <v>405</v>
      </c>
      <c r="D108" s="326">
        <v>124600</v>
      </c>
      <c r="E108" s="61">
        <f t="shared" si="5"/>
        <v>1</v>
      </c>
    </row>
    <row r="109" spans="1:5" ht="27" customHeight="1" x14ac:dyDescent="0.3">
      <c r="A109" s="62" t="s">
        <v>406</v>
      </c>
      <c r="B109" s="62">
        <v>9770</v>
      </c>
      <c r="C109" s="63" t="s">
        <v>407</v>
      </c>
      <c r="D109" s="326">
        <v>8500</v>
      </c>
      <c r="E109" s="61">
        <f t="shared" si="5"/>
        <v>1</v>
      </c>
    </row>
    <row r="110" spans="1:5" ht="27" customHeight="1" x14ac:dyDescent="0.3">
      <c r="A110" s="62" t="s">
        <v>408</v>
      </c>
      <c r="B110" s="62">
        <v>9770</v>
      </c>
      <c r="C110" s="63" t="s">
        <v>409</v>
      </c>
      <c r="D110" s="326">
        <v>85100</v>
      </c>
      <c r="E110" s="61">
        <f t="shared" si="5"/>
        <v>1</v>
      </c>
    </row>
    <row r="111" spans="1:5" ht="27" customHeight="1" x14ac:dyDescent="0.3">
      <c r="A111" s="62" t="s">
        <v>410</v>
      </c>
      <c r="B111" s="62">
        <v>9770</v>
      </c>
      <c r="C111" s="63" t="s">
        <v>411</v>
      </c>
      <c r="D111" s="326">
        <v>42000</v>
      </c>
      <c r="E111" s="61">
        <f t="shared" si="5"/>
        <v>1</v>
      </c>
    </row>
    <row r="112" spans="1:5" ht="27" customHeight="1" x14ac:dyDescent="0.3">
      <c r="A112" s="62" t="s">
        <v>412</v>
      </c>
      <c r="B112" s="62">
        <v>9770</v>
      </c>
      <c r="C112" s="63" t="s">
        <v>413</v>
      </c>
      <c r="D112" s="326">
        <v>4000</v>
      </c>
      <c r="E112" s="61">
        <f t="shared" si="5"/>
        <v>1</v>
      </c>
    </row>
    <row r="113" spans="1:5" ht="27" customHeight="1" x14ac:dyDescent="0.3">
      <c r="A113" s="62" t="s">
        <v>414</v>
      </c>
      <c r="B113" s="62">
        <v>9770</v>
      </c>
      <c r="C113" s="63" t="s">
        <v>415</v>
      </c>
      <c r="D113" s="326">
        <v>75500</v>
      </c>
      <c r="E113" s="61">
        <f t="shared" si="5"/>
        <v>1</v>
      </c>
    </row>
    <row r="114" spans="1:5" ht="27" customHeight="1" x14ac:dyDescent="0.3">
      <c r="A114" s="62" t="s">
        <v>416</v>
      </c>
      <c r="B114" s="62">
        <v>9770</v>
      </c>
      <c r="C114" s="63" t="s">
        <v>417</v>
      </c>
      <c r="D114" s="326">
        <v>65800</v>
      </c>
      <c r="E114" s="61">
        <f t="shared" si="5"/>
        <v>1</v>
      </c>
    </row>
    <row r="115" spans="1:5" ht="27" customHeight="1" x14ac:dyDescent="0.3">
      <c r="A115" s="62">
        <v>19518000000</v>
      </c>
      <c r="B115" s="62">
        <v>9770</v>
      </c>
      <c r="C115" s="63" t="s">
        <v>418</v>
      </c>
      <c r="D115" s="326">
        <v>113100</v>
      </c>
      <c r="E115" s="61">
        <f t="shared" si="5"/>
        <v>1</v>
      </c>
    </row>
    <row r="116" spans="1:5" ht="27" customHeight="1" x14ac:dyDescent="0.3">
      <c r="A116" s="62" t="s">
        <v>419</v>
      </c>
      <c r="B116" s="62">
        <v>9770</v>
      </c>
      <c r="C116" s="63" t="s">
        <v>420</v>
      </c>
      <c r="D116" s="326">
        <v>183950</v>
      </c>
      <c r="E116" s="61">
        <f t="shared" si="5"/>
        <v>1</v>
      </c>
    </row>
    <row r="117" spans="1:5" ht="27" customHeight="1" x14ac:dyDescent="0.3">
      <c r="A117" s="62" t="s">
        <v>421</v>
      </c>
      <c r="B117" s="62">
        <v>9770</v>
      </c>
      <c r="C117" s="63" t="s">
        <v>422</v>
      </c>
      <c r="D117" s="326">
        <v>53050</v>
      </c>
      <c r="E117" s="61">
        <f t="shared" si="5"/>
        <v>1</v>
      </c>
    </row>
    <row r="118" spans="1:5" ht="27" customHeight="1" x14ac:dyDescent="0.3">
      <c r="A118" s="62" t="s">
        <v>423</v>
      </c>
      <c r="B118" s="62">
        <v>9770</v>
      </c>
      <c r="C118" s="63" t="s">
        <v>424</v>
      </c>
      <c r="D118" s="326">
        <v>116850</v>
      </c>
      <c r="E118" s="61">
        <f t="shared" si="5"/>
        <v>1</v>
      </c>
    </row>
    <row r="119" spans="1:5" ht="27" customHeight="1" x14ac:dyDescent="0.3">
      <c r="A119" s="62" t="s">
        <v>425</v>
      </c>
      <c r="B119" s="62">
        <v>9770</v>
      </c>
      <c r="C119" s="63" t="s">
        <v>426</v>
      </c>
      <c r="D119" s="326">
        <v>31300</v>
      </c>
      <c r="E119" s="61">
        <f t="shared" si="5"/>
        <v>1</v>
      </c>
    </row>
    <row r="120" spans="1:5" ht="27" customHeight="1" x14ac:dyDescent="0.3">
      <c r="A120" s="62" t="s">
        <v>427</v>
      </c>
      <c r="B120" s="62">
        <v>9770</v>
      </c>
      <c r="C120" s="63" t="s">
        <v>428</v>
      </c>
      <c r="D120" s="326">
        <v>90400</v>
      </c>
      <c r="E120" s="61">
        <f t="shared" si="5"/>
        <v>1</v>
      </c>
    </row>
    <row r="121" spans="1:5" ht="27" customHeight="1" x14ac:dyDescent="0.3">
      <c r="A121" s="62" t="s">
        <v>429</v>
      </c>
      <c r="B121" s="62">
        <v>9770</v>
      </c>
      <c r="C121" s="63" t="s">
        <v>430</v>
      </c>
      <c r="D121" s="326">
        <v>220250</v>
      </c>
      <c r="E121" s="61">
        <f t="shared" si="5"/>
        <v>1</v>
      </c>
    </row>
    <row r="122" spans="1:5" ht="27" customHeight="1" x14ac:dyDescent="0.3">
      <c r="A122" s="62" t="s">
        <v>431</v>
      </c>
      <c r="B122" s="62">
        <v>9770</v>
      </c>
      <c r="C122" s="63" t="s">
        <v>432</v>
      </c>
      <c r="D122" s="326">
        <v>58550</v>
      </c>
      <c r="E122" s="61">
        <f t="shared" si="5"/>
        <v>1</v>
      </c>
    </row>
    <row r="123" spans="1:5" ht="27" customHeight="1" x14ac:dyDescent="0.3">
      <c r="A123" s="62" t="s">
        <v>433</v>
      </c>
      <c r="B123" s="62">
        <v>9770</v>
      </c>
      <c r="C123" s="63" t="s">
        <v>434</v>
      </c>
      <c r="D123" s="326">
        <v>134750</v>
      </c>
      <c r="E123" s="61">
        <f t="shared" si="5"/>
        <v>1</v>
      </c>
    </row>
    <row r="124" spans="1:5" ht="27" customHeight="1" x14ac:dyDescent="0.3">
      <c r="A124" s="62" t="s">
        <v>435</v>
      </c>
      <c r="B124" s="62">
        <v>9770</v>
      </c>
      <c r="C124" s="63" t="s">
        <v>436</v>
      </c>
      <c r="D124" s="326">
        <v>92300</v>
      </c>
      <c r="E124" s="61">
        <f t="shared" si="5"/>
        <v>1</v>
      </c>
    </row>
    <row r="125" spans="1:5" ht="27" customHeight="1" x14ac:dyDescent="0.3">
      <c r="A125" s="62" t="s">
        <v>437</v>
      </c>
      <c r="B125" s="62">
        <v>9770</v>
      </c>
      <c r="C125" s="63" t="s">
        <v>438</v>
      </c>
      <c r="D125" s="326">
        <v>94600</v>
      </c>
      <c r="E125" s="61">
        <f t="shared" si="5"/>
        <v>1</v>
      </c>
    </row>
    <row r="126" spans="1:5" ht="27" customHeight="1" x14ac:dyDescent="0.3">
      <c r="A126" s="62" t="s">
        <v>439</v>
      </c>
      <c r="B126" s="62">
        <v>9770</v>
      </c>
      <c r="C126" s="63" t="s">
        <v>440</v>
      </c>
      <c r="D126" s="326">
        <v>21300</v>
      </c>
      <c r="E126" s="61">
        <f t="shared" si="5"/>
        <v>1</v>
      </c>
    </row>
    <row r="127" spans="1:5" ht="27" customHeight="1" x14ac:dyDescent="0.3">
      <c r="A127" s="62" t="s">
        <v>441</v>
      </c>
      <c r="B127" s="62">
        <v>9770</v>
      </c>
      <c r="C127" s="63" t="s">
        <v>442</v>
      </c>
      <c r="D127" s="326">
        <v>6400</v>
      </c>
      <c r="E127" s="61">
        <f t="shared" si="5"/>
        <v>1</v>
      </c>
    </row>
    <row r="128" spans="1:5" ht="27" customHeight="1" x14ac:dyDescent="0.3">
      <c r="A128" s="62" t="s">
        <v>443</v>
      </c>
      <c r="B128" s="62">
        <v>9770</v>
      </c>
      <c r="C128" s="63" t="s">
        <v>444</v>
      </c>
      <c r="D128" s="326">
        <v>24500</v>
      </c>
      <c r="E128" s="61">
        <f t="shared" si="5"/>
        <v>1</v>
      </c>
    </row>
    <row r="129" spans="1:5" ht="27" customHeight="1" x14ac:dyDescent="0.3">
      <c r="A129" s="62" t="s">
        <v>445</v>
      </c>
      <c r="B129" s="62">
        <v>9770</v>
      </c>
      <c r="C129" s="63" t="s">
        <v>446</v>
      </c>
      <c r="D129" s="326">
        <v>21000</v>
      </c>
      <c r="E129" s="61">
        <f t="shared" ref="E129:E154" si="6">+IF(SUM(D129)=0,0,1)</f>
        <v>1</v>
      </c>
    </row>
    <row r="130" spans="1:5" ht="27" customHeight="1" x14ac:dyDescent="0.3">
      <c r="A130" s="62" t="s">
        <v>447</v>
      </c>
      <c r="B130" s="62">
        <v>9770</v>
      </c>
      <c r="C130" s="63" t="s">
        <v>448</v>
      </c>
      <c r="D130" s="326">
        <v>55600</v>
      </c>
      <c r="E130" s="61">
        <f t="shared" si="6"/>
        <v>1</v>
      </c>
    </row>
    <row r="131" spans="1:5" ht="27" customHeight="1" x14ac:dyDescent="0.3">
      <c r="A131" s="62" t="s">
        <v>449</v>
      </c>
      <c r="B131" s="62">
        <v>9770</v>
      </c>
      <c r="C131" s="63" t="s">
        <v>450</v>
      </c>
      <c r="D131" s="326">
        <v>9700</v>
      </c>
      <c r="E131" s="61">
        <f t="shared" si="6"/>
        <v>1</v>
      </c>
    </row>
    <row r="132" spans="1:5" ht="27" customHeight="1" x14ac:dyDescent="0.3">
      <c r="A132" s="62" t="s">
        <v>451</v>
      </c>
      <c r="B132" s="62">
        <v>9770</v>
      </c>
      <c r="C132" s="63" t="s">
        <v>452</v>
      </c>
      <c r="D132" s="326">
        <v>129900</v>
      </c>
      <c r="E132" s="61">
        <f t="shared" si="6"/>
        <v>1</v>
      </c>
    </row>
    <row r="133" spans="1:5" ht="27" customHeight="1" x14ac:dyDescent="0.3">
      <c r="A133" s="62" t="s">
        <v>455</v>
      </c>
      <c r="B133" s="62">
        <v>9770</v>
      </c>
      <c r="C133" s="63" t="s">
        <v>456</v>
      </c>
      <c r="D133" s="326">
        <v>93500</v>
      </c>
      <c r="E133" s="61">
        <f t="shared" si="6"/>
        <v>1</v>
      </c>
    </row>
    <row r="134" spans="1:5" ht="27" customHeight="1" x14ac:dyDescent="0.3">
      <c r="A134" s="62" t="s">
        <v>457</v>
      </c>
      <c r="B134" s="62">
        <v>9770</v>
      </c>
      <c r="C134" s="63" t="s">
        <v>458</v>
      </c>
      <c r="D134" s="326">
        <v>148250</v>
      </c>
      <c r="E134" s="61">
        <f t="shared" si="6"/>
        <v>1</v>
      </c>
    </row>
    <row r="135" spans="1:5" ht="27" customHeight="1" x14ac:dyDescent="0.3">
      <c r="A135" s="62">
        <v>19542000000</v>
      </c>
      <c r="B135" s="62">
        <v>9770</v>
      </c>
      <c r="C135" s="63" t="s">
        <v>459</v>
      </c>
      <c r="D135" s="326">
        <v>127050</v>
      </c>
      <c r="E135" s="61">
        <f t="shared" si="6"/>
        <v>1</v>
      </c>
    </row>
    <row r="136" spans="1:5" ht="27" customHeight="1" x14ac:dyDescent="0.3">
      <c r="A136" s="62">
        <v>19543000000</v>
      </c>
      <c r="B136" s="62">
        <v>9770</v>
      </c>
      <c r="C136" s="63" t="s">
        <v>460</v>
      </c>
      <c r="D136" s="326">
        <v>38600</v>
      </c>
      <c r="E136" s="61">
        <f t="shared" si="6"/>
        <v>1</v>
      </c>
    </row>
    <row r="137" spans="1:5" ht="27" customHeight="1" x14ac:dyDescent="0.3">
      <c r="A137" s="62">
        <v>19544000000</v>
      </c>
      <c r="B137" s="62">
        <v>9770</v>
      </c>
      <c r="C137" s="63" t="s">
        <v>461</v>
      </c>
      <c r="D137" s="326">
        <v>62400</v>
      </c>
      <c r="E137" s="61">
        <f t="shared" si="6"/>
        <v>1</v>
      </c>
    </row>
    <row r="138" spans="1:5" ht="27" customHeight="1" x14ac:dyDescent="0.3">
      <c r="A138" s="62">
        <v>19545000000</v>
      </c>
      <c r="B138" s="62">
        <v>9770</v>
      </c>
      <c r="C138" s="63" t="s">
        <v>462</v>
      </c>
      <c r="D138" s="326">
        <v>60350</v>
      </c>
      <c r="E138" s="61">
        <f t="shared" si="6"/>
        <v>1</v>
      </c>
    </row>
    <row r="139" spans="1:5" ht="27" customHeight="1" x14ac:dyDescent="0.3">
      <c r="A139" s="62">
        <v>19546000000</v>
      </c>
      <c r="B139" s="62">
        <v>9770</v>
      </c>
      <c r="C139" s="63" t="s">
        <v>463</v>
      </c>
      <c r="D139" s="326">
        <v>133950</v>
      </c>
      <c r="E139" s="61">
        <f t="shared" si="6"/>
        <v>1</v>
      </c>
    </row>
    <row r="140" spans="1:5" ht="27" customHeight="1" x14ac:dyDescent="0.3">
      <c r="A140" s="62">
        <v>19548000000</v>
      </c>
      <c r="B140" s="62">
        <v>9770</v>
      </c>
      <c r="C140" s="63" t="s">
        <v>464</v>
      </c>
      <c r="D140" s="326">
        <v>159700</v>
      </c>
      <c r="E140" s="61">
        <f t="shared" si="6"/>
        <v>1</v>
      </c>
    </row>
    <row r="141" spans="1:5" ht="32.65" customHeight="1" x14ac:dyDescent="0.3">
      <c r="A141" s="62">
        <v>19549000000</v>
      </c>
      <c r="B141" s="62">
        <v>9770</v>
      </c>
      <c r="C141" s="63" t="s">
        <v>465</v>
      </c>
      <c r="D141" s="326">
        <v>2249350</v>
      </c>
      <c r="E141" s="61">
        <f t="shared" si="6"/>
        <v>1</v>
      </c>
    </row>
    <row r="142" spans="1:5" ht="27" customHeight="1" x14ac:dyDescent="0.3">
      <c r="A142" s="62">
        <v>19550000000</v>
      </c>
      <c r="B142" s="62">
        <v>9770</v>
      </c>
      <c r="C142" s="63" t="s">
        <v>466</v>
      </c>
      <c r="D142" s="326">
        <v>14300</v>
      </c>
      <c r="E142" s="61">
        <f t="shared" si="6"/>
        <v>1</v>
      </c>
    </row>
    <row r="143" spans="1:5" ht="27" customHeight="1" x14ac:dyDescent="0.3">
      <c r="A143" s="62">
        <v>19553000000</v>
      </c>
      <c r="B143" s="62">
        <v>9770</v>
      </c>
      <c r="C143" s="63" t="s">
        <v>467</v>
      </c>
      <c r="D143" s="326">
        <v>72200</v>
      </c>
      <c r="E143" s="61">
        <f t="shared" si="6"/>
        <v>1</v>
      </c>
    </row>
    <row r="144" spans="1:5" ht="27" customHeight="1" x14ac:dyDescent="0.3">
      <c r="A144" s="62">
        <v>19554000000</v>
      </c>
      <c r="B144" s="62">
        <v>9770</v>
      </c>
      <c r="C144" s="63" t="s">
        <v>468</v>
      </c>
      <c r="D144" s="326">
        <v>1042950</v>
      </c>
      <c r="E144" s="61">
        <f t="shared" si="6"/>
        <v>1</v>
      </c>
    </row>
    <row r="145" spans="1:5" ht="27" customHeight="1" x14ac:dyDescent="0.3">
      <c r="A145" s="62">
        <v>19555000000</v>
      </c>
      <c r="B145" s="62">
        <v>9770</v>
      </c>
      <c r="C145" s="63" t="s">
        <v>469</v>
      </c>
      <c r="D145" s="326">
        <v>146600</v>
      </c>
      <c r="E145" s="61">
        <f t="shared" si="6"/>
        <v>1</v>
      </c>
    </row>
    <row r="146" spans="1:5" ht="27" customHeight="1" x14ac:dyDescent="0.3">
      <c r="A146" s="62">
        <v>19556000000</v>
      </c>
      <c r="B146" s="62">
        <v>9770</v>
      </c>
      <c r="C146" s="63" t="s">
        <v>470</v>
      </c>
      <c r="D146" s="326">
        <v>51800</v>
      </c>
      <c r="E146" s="61">
        <f t="shared" si="6"/>
        <v>1</v>
      </c>
    </row>
    <row r="147" spans="1:5" ht="27" customHeight="1" x14ac:dyDescent="0.3">
      <c r="A147" s="62">
        <v>19557000000</v>
      </c>
      <c r="B147" s="62">
        <v>9770</v>
      </c>
      <c r="C147" s="63" t="s">
        <v>471</v>
      </c>
      <c r="D147" s="326">
        <v>349000</v>
      </c>
      <c r="E147" s="61">
        <f t="shared" si="6"/>
        <v>1</v>
      </c>
    </row>
    <row r="148" spans="1:5" ht="27" customHeight="1" x14ac:dyDescent="0.3">
      <c r="A148" s="62">
        <v>19558000000</v>
      </c>
      <c r="B148" s="62">
        <v>9770</v>
      </c>
      <c r="C148" s="63" t="s">
        <v>472</v>
      </c>
      <c r="D148" s="326">
        <v>206800</v>
      </c>
      <c r="E148" s="61">
        <f t="shared" si="6"/>
        <v>1</v>
      </c>
    </row>
    <row r="149" spans="1:5" ht="27" customHeight="1" x14ac:dyDescent="0.3">
      <c r="A149" s="62">
        <v>19559000000</v>
      </c>
      <c r="B149" s="62">
        <v>9770</v>
      </c>
      <c r="C149" s="63" t="s">
        <v>473</v>
      </c>
      <c r="D149" s="326">
        <v>32500</v>
      </c>
      <c r="E149" s="61">
        <f t="shared" si="6"/>
        <v>1</v>
      </c>
    </row>
    <row r="150" spans="1:5" ht="27" customHeight="1" x14ac:dyDescent="0.3">
      <c r="A150" s="62">
        <v>19560000000</v>
      </c>
      <c r="B150" s="62">
        <v>9770</v>
      </c>
      <c r="C150" s="63" t="s">
        <v>474</v>
      </c>
      <c r="D150" s="326">
        <v>145000</v>
      </c>
      <c r="E150" s="61">
        <f t="shared" si="6"/>
        <v>1</v>
      </c>
    </row>
    <row r="151" spans="1:5" ht="27" customHeight="1" x14ac:dyDescent="0.3">
      <c r="A151" s="62">
        <v>19561000000</v>
      </c>
      <c r="B151" s="62">
        <v>9770</v>
      </c>
      <c r="C151" s="63" t="s">
        <v>475</v>
      </c>
      <c r="D151" s="326">
        <v>252150</v>
      </c>
      <c r="E151" s="61">
        <f t="shared" si="6"/>
        <v>1</v>
      </c>
    </row>
    <row r="152" spans="1:5" ht="27" customHeight="1" x14ac:dyDescent="0.3">
      <c r="A152" s="62">
        <v>19562000000</v>
      </c>
      <c r="B152" s="62">
        <v>9770</v>
      </c>
      <c r="C152" s="63" t="s">
        <v>476</v>
      </c>
      <c r="D152" s="325">
        <v>39200</v>
      </c>
      <c r="E152" s="61">
        <f t="shared" si="6"/>
        <v>1</v>
      </c>
    </row>
    <row r="153" spans="1:5" ht="27" customHeight="1" x14ac:dyDescent="0.3">
      <c r="A153" s="62">
        <v>19563000000</v>
      </c>
      <c r="B153" s="62">
        <v>9770</v>
      </c>
      <c r="C153" s="63" t="s">
        <v>477</v>
      </c>
      <c r="D153" s="326">
        <v>141700</v>
      </c>
      <c r="E153" s="61">
        <f t="shared" si="6"/>
        <v>1</v>
      </c>
    </row>
    <row r="154" spans="1:5" ht="27" customHeight="1" x14ac:dyDescent="0.3">
      <c r="A154" s="62">
        <v>19564000000</v>
      </c>
      <c r="B154" s="62">
        <v>9770</v>
      </c>
      <c r="C154" s="63" t="s">
        <v>478</v>
      </c>
      <c r="D154" s="326">
        <v>71200</v>
      </c>
      <c r="E154" s="61">
        <f t="shared" si="6"/>
        <v>1</v>
      </c>
    </row>
    <row r="155" spans="1:5" ht="27" customHeight="1" x14ac:dyDescent="0.3">
      <c r="A155" s="382" t="s">
        <v>496</v>
      </c>
      <c r="B155" s="383"/>
      <c r="C155" s="383"/>
      <c r="D155" s="384"/>
      <c r="E155" s="61">
        <f>+IF(SUM(D155)=0,1,1)</f>
        <v>1</v>
      </c>
    </row>
    <row r="156" spans="1:5" s="75" customFormat="1" ht="45" customHeight="1" x14ac:dyDescent="0.3">
      <c r="A156" s="100">
        <v>2819770</v>
      </c>
      <c r="B156" s="100">
        <v>9770</v>
      </c>
      <c r="C156" s="101" t="s">
        <v>479</v>
      </c>
      <c r="D156" s="102">
        <f>SUM(D158:D215)+SUM(D217:D274)</f>
        <v>3277000</v>
      </c>
      <c r="E156" s="61">
        <f>+IF(SUM(D156)=0,0,1)</f>
        <v>1</v>
      </c>
    </row>
    <row r="157" spans="1:5" s="75" customFormat="1" ht="27" customHeight="1" x14ac:dyDescent="0.3">
      <c r="A157" s="100"/>
      <c r="B157" s="100"/>
      <c r="C157" s="101"/>
      <c r="D157" s="103" t="s">
        <v>489</v>
      </c>
      <c r="E157" s="61">
        <f>+IF(SUM(D157)=0,1,1)</f>
        <v>1</v>
      </c>
    </row>
    <row r="158" spans="1:5" s="75" customFormat="1" ht="27" hidden="1" customHeight="1" x14ac:dyDescent="0.3">
      <c r="A158" s="62" t="s">
        <v>480</v>
      </c>
      <c r="B158" s="62">
        <v>9770</v>
      </c>
      <c r="C158" s="63" t="s">
        <v>383</v>
      </c>
      <c r="D158" s="80"/>
      <c r="E158" s="61">
        <f t="shared" ref="E158:E189" si="7">+IF(SUM(D158)=0,0,1)</f>
        <v>0</v>
      </c>
    </row>
    <row r="159" spans="1:5" s="75" customFormat="1" ht="27" hidden="1" customHeight="1" x14ac:dyDescent="0.3">
      <c r="A159" s="62" t="s">
        <v>384</v>
      </c>
      <c r="B159" s="62">
        <v>9770</v>
      </c>
      <c r="C159" s="63" t="s">
        <v>385</v>
      </c>
      <c r="D159" s="80"/>
      <c r="E159" s="61">
        <f t="shared" si="7"/>
        <v>0</v>
      </c>
    </row>
    <row r="160" spans="1:5" s="75" customFormat="1" ht="27" hidden="1" customHeight="1" x14ac:dyDescent="0.3">
      <c r="A160" s="62" t="s">
        <v>386</v>
      </c>
      <c r="B160" s="62">
        <v>9770</v>
      </c>
      <c r="C160" s="63" t="s">
        <v>387</v>
      </c>
      <c r="D160" s="80"/>
      <c r="E160" s="61">
        <f t="shared" si="7"/>
        <v>0</v>
      </c>
    </row>
    <row r="161" spans="1:5" ht="27" hidden="1" customHeight="1" x14ac:dyDescent="0.3">
      <c r="A161" s="62" t="s">
        <v>388</v>
      </c>
      <c r="B161" s="62">
        <v>9770</v>
      </c>
      <c r="C161" s="63" t="s">
        <v>389</v>
      </c>
      <c r="D161" s="77"/>
      <c r="E161" s="61">
        <f t="shared" si="7"/>
        <v>0</v>
      </c>
    </row>
    <row r="162" spans="1:5" ht="27" hidden="1" customHeight="1" x14ac:dyDescent="0.3">
      <c r="A162" s="78" t="s">
        <v>390</v>
      </c>
      <c r="B162" s="62">
        <v>9770</v>
      </c>
      <c r="C162" s="79" t="s">
        <v>391</v>
      </c>
      <c r="D162" s="77"/>
      <c r="E162" s="61">
        <f t="shared" si="7"/>
        <v>0</v>
      </c>
    </row>
    <row r="163" spans="1:5" ht="27" hidden="1" customHeight="1" x14ac:dyDescent="0.3">
      <c r="A163" s="62" t="s">
        <v>392</v>
      </c>
      <c r="B163" s="62">
        <v>9770</v>
      </c>
      <c r="C163" s="63" t="s">
        <v>393</v>
      </c>
      <c r="D163" s="77"/>
      <c r="E163" s="61">
        <f t="shared" si="7"/>
        <v>0</v>
      </c>
    </row>
    <row r="164" spans="1:5" ht="26.65" hidden="1" customHeight="1" x14ac:dyDescent="0.3">
      <c r="A164" s="62" t="s">
        <v>394</v>
      </c>
      <c r="B164" s="62">
        <v>9770</v>
      </c>
      <c r="C164" s="63" t="s">
        <v>497</v>
      </c>
      <c r="D164" s="77"/>
      <c r="E164" s="61">
        <f t="shared" si="7"/>
        <v>0</v>
      </c>
    </row>
    <row r="165" spans="1:5" ht="27" hidden="1" customHeight="1" x14ac:dyDescent="0.3">
      <c r="A165" s="62" t="s">
        <v>396</v>
      </c>
      <c r="B165" s="62">
        <v>9770</v>
      </c>
      <c r="C165" s="63" t="s">
        <v>397</v>
      </c>
      <c r="D165" s="77"/>
      <c r="E165" s="61">
        <f t="shared" si="7"/>
        <v>0</v>
      </c>
    </row>
    <row r="166" spans="1:5" ht="27" hidden="1" customHeight="1" x14ac:dyDescent="0.3">
      <c r="A166" s="62" t="s">
        <v>398</v>
      </c>
      <c r="B166" s="62">
        <v>9770</v>
      </c>
      <c r="C166" s="63" t="s">
        <v>399</v>
      </c>
      <c r="D166" s="77"/>
      <c r="E166" s="61">
        <f t="shared" si="7"/>
        <v>0</v>
      </c>
    </row>
    <row r="167" spans="1:5" ht="27" customHeight="1" x14ac:dyDescent="0.3">
      <c r="A167" s="62" t="s">
        <v>400</v>
      </c>
      <c r="B167" s="62">
        <v>9770</v>
      </c>
      <c r="C167" s="63" t="s">
        <v>401</v>
      </c>
      <c r="D167" s="77">
        <v>58000</v>
      </c>
      <c r="E167" s="61">
        <f t="shared" si="7"/>
        <v>1</v>
      </c>
    </row>
    <row r="168" spans="1:5" ht="27" hidden="1" customHeight="1" x14ac:dyDescent="0.3">
      <c r="A168" s="62" t="s">
        <v>402</v>
      </c>
      <c r="B168" s="62">
        <v>9770</v>
      </c>
      <c r="C168" s="63" t="s">
        <v>403</v>
      </c>
      <c r="D168" s="77"/>
      <c r="E168" s="61">
        <f t="shared" si="7"/>
        <v>0</v>
      </c>
    </row>
    <row r="169" spans="1:5" ht="27" hidden="1" customHeight="1" x14ac:dyDescent="0.3">
      <c r="A169" s="62" t="s">
        <v>404</v>
      </c>
      <c r="B169" s="62">
        <v>9770</v>
      </c>
      <c r="C169" s="63" t="s">
        <v>405</v>
      </c>
      <c r="D169" s="77"/>
      <c r="E169" s="61">
        <f t="shared" si="7"/>
        <v>0</v>
      </c>
    </row>
    <row r="170" spans="1:5" ht="27" hidden="1" customHeight="1" x14ac:dyDescent="0.3">
      <c r="A170" s="62" t="s">
        <v>406</v>
      </c>
      <c r="B170" s="62">
        <v>9770</v>
      </c>
      <c r="C170" s="63" t="s">
        <v>407</v>
      </c>
      <c r="D170" s="77"/>
      <c r="E170" s="61">
        <f t="shared" si="7"/>
        <v>0</v>
      </c>
    </row>
    <row r="171" spans="1:5" ht="27" hidden="1" customHeight="1" x14ac:dyDescent="0.3">
      <c r="A171" s="62" t="s">
        <v>408</v>
      </c>
      <c r="B171" s="62">
        <v>9770</v>
      </c>
      <c r="C171" s="63" t="s">
        <v>409</v>
      </c>
      <c r="D171" s="77"/>
      <c r="E171" s="61">
        <f t="shared" si="7"/>
        <v>0</v>
      </c>
    </row>
    <row r="172" spans="1:5" ht="27" hidden="1" customHeight="1" x14ac:dyDescent="0.3">
      <c r="A172" s="62" t="s">
        <v>410</v>
      </c>
      <c r="B172" s="62">
        <v>9770</v>
      </c>
      <c r="C172" s="63" t="s">
        <v>411</v>
      </c>
      <c r="D172" s="77"/>
      <c r="E172" s="61">
        <f t="shared" si="7"/>
        <v>0</v>
      </c>
    </row>
    <row r="173" spans="1:5" ht="27" customHeight="1" x14ac:dyDescent="0.3">
      <c r="A173" s="62" t="s">
        <v>412</v>
      </c>
      <c r="B173" s="62">
        <v>9770</v>
      </c>
      <c r="C173" s="63" t="s">
        <v>413</v>
      </c>
      <c r="D173" s="77">
        <v>28000</v>
      </c>
      <c r="E173" s="61">
        <f t="shared" si="7"/>
        <v>1</v>
      </c>
    </row>
    <row r="174" spans="1:5" ht="27" hidden="1" customHeight="1" x14ac:dyDescent="0.3">
      <c r="A174" s="62" t="s">
        <v>414</v>
      </c>
      <c r="B174" s="62">
        <v>9770</v>
      </c>
      <c r="C174" s="63" t="s">
        <v>415</v>
      </c>
      <c r="D174" s="77"/>
      <c r="E174" s="61">
        <f t="shared" si="7"/>
        <v>0</v>
      </c>
    </row>
    <row r="175" spans="1:5" ht="27" customHeight="1" x14ac:dyDescent="0.3">
      <c r="A175" s="62" t="s">
        <v>416</v>
      </c>
      <c r="B175" s="62">
        <v>9770</v>
      </c>
      <c r="C175" s="63" t="s">
        <v>417</v>
      </c>
      <c r="D175" s="77">
        <v>88000</v>
      </c>
      <c r="E175" s="61">
        <f t="shared" si="7"/>
        <v>1</v>
      </c>
    </row>
    <row r="176" spans="1:5" ht="27" hidden="1" customHeight="1" x14ac:dyDescent="0.3">
      <c r="A176" s="62">
        <v>19518000000</v>
      </c>
      <c r="B176" s="62">
        <v>9770</v>
      </c>
      <c r="C176" s="63" t="s">
        <v>418</v>
      </c>
      <c r="D176" s="77"/>
      <c r="E176" s="61">
        <f t="shared" si="7"/>
        <v>0</v>
      </c>
    </row>
    <row r="177" spans="1:5" ht="27" customHeight="1" x14ac:dyDescent="0.3">
      <c r="A177" s="62" t="s">
        <v>419</v>
      </c>
      <c r="B177" s="62">
        <v>9770</v>
      </c>
      <c r="C177" s="63" t="s">
        <v>420</v>
      </c>
      <c r="D177" s="77">
        <v>15000</v>
      </c>
      <c r="E177" s="61">
        <f t="shared" si="7"/>
        <v>1</v>
      </c>
    </row>
    <row r="178" spans="1:5" ht="27" hidden="1" customHeight="1" x14ac:dyDescent="0.3">
      <c r="A178" s="62" t="s">
        <v>421</v>
      </c>
      <c r="B178" s="62">
        <v>9770</v>
      </c>
      <c r="C178" s="63" t="s">
        <v>422</v>
      </c>
      <c r="D178" s="77"/>
      <c r="E178" s="61">
        <f t="shared" si="7"/>
        <v>0</v>
      </c>
    </row>
    <row r="179" spans="1:5" ht="27" hidden="1" customHeight="1" x14ac:dyDescent="0.3">
      <c r="A179" s="62" t="s">
        <v>423</v>
      </c>
      <c r="B179" s="62">
        <v>9770</v>
      </c>
      <c r="C179" s="63" t="s">
        <v>424</v>
      </c>
      <c r="D179" s="77"/>
      <c r="E179" s="61">
        <f t="shared" si="7"/>
        <v>0</v>
      </c>
    </row>
    <row r="180" spans="1:5" ht="27" hidden="1" customHeight="1" x14ac:dyDescent="0.3">
      <c r="A180" s="62" t="s">
        <v>425</v>
      </c>
      <c r="B180" s="62">
        <v>9770</v>
      </c>
      <c r="C180" s="63" t="s">
        <v>426</v>
      </c>
      <c r="D180" s="77"/>
      <c r="E180" s="61">
        <f t="shared" si="7"/>
        <v>0</v>
      </c>
    </row>
    <row r="181" spans="1:5" ht="27" hidden="1" customHeight="1" x14ac:dyDescent="0.3">
      <c r="A181" s="62" t="s">
        <v>427</v>
      </c>
      <c r="B181" s="62">
        <v>9770</v>
      </c>
      <c r="C181" s="63" t="s">
        <v>428</v>
      </c>
      <c r="D181" s="77"/>
      <c r="E181" s="61">
        <f t="shared" si="7"/>
        <v>0</v>
      </c>
    </row>
    <row r="182" spans="1:5" ht="27" hidden="1" customHeight="1" x14ac:dyDescent="0.3">
      <c r="A182" s="62" t="s">
        <v>429</v>
      </c>
      <c r="B182" s="62">
        <v>9770</v>
      </c>
      <c r="C182" s="63" t="s">
        <v>430</v>
      </c>
      <c r="D182" s="77"/>
      <c r="E182" s="61">
        <f t="shared" si="7"/>
        <v>0</v>
      </c>
    </row>
    <row r="183" spans="1:5" ht="27" customHeight="1" x14ac:dyDescent="0.3">
      <c r="A183" s="62" t="s">
        <v>431</v>
      </c>
      <c r="B183" s="62">
        <v>9770</v>
      </c>
      <c r="C183" s="63" t="s">
        <v>432</v>
      </c>
      <c r="D183" s="77">
        <v>28000</v>
      </c>
      <c r="E183" s="61">
        <f t="shared" si="7"/>
        <v>1</v>
      </c>
    </row>
    <row r="184" spans="1:5" ht="27" hidden="1" customHeight="1" x14ac:dyDescent="0.3">
      <c r="A184" s="62" t="s">
        <v>433</v>
      </c>
      <c r="B184" s="62">
        <v>9770</v>
      </c>
      <c r="C184" s="63" t="s">
        <v>434</v>
      </c>
      <c r="D184" s="77"/>
      <c r="E184" s="61">
        <f t="shared" si="7"/>
        <v>0</v>
      </c>
    </row>
    <row r="185" spans="1:5" ht="27" hidden="1" customHeight="1" x14ac:dyDescent="0.3">
      <c r="A185" s="62" t="s">
        <v>435</v>
      </c>
      <c r="B185" s="62">
        <v>9770</v>
      </c>
      <c r="C185" s="63" t="s">
        <v>436</v>
      </c>
      <c r="D185" s="77"/>
      <c r="E185" s="61">
        <f t="shared" si="7"/>
        <v>0</v>
      </c>
    </row>
    <row r="186" spans="1:5" ht="27" hidden="1" customHeight="1" x14ac:dyDescent="0.3">
      <c r="A186" s="62" t="s">
        <v>437</v>
      </c>
      <c r="B186" s="62">
        <v>9770</v>
      </c>
      <c r="C186" s="63" t="s">
        <v>438</v>
      </c>
      <c r="D186" s="77"/>
      <c r="E186" s="61">
        <f t="shared" si="7"/>
        <v>0</v>
      </c>
    </row>
    <row r="187" spans="1:5" ht="27" hidden="1" customHeight="1" x14ac:dyDescent="0.3">
      <c r="A187" s="62" t="s">
        <v>439</v>
      </c>
      <c r="B187" s="62">
        <v>9770</v>
      </c>
      <c r="C187" s="63" t="s">
        <v>440</v>
      </c>
      <c r="D187" s="77"/>
      <c r="E187" s="61">
        <f t="shared" si="7"/>
        <v>0</v>
      </c>
    </row>
    <row r="188" spans="1:5" ht="27" hidden="1" customHeight="1" x14ac:dyDescent="0.3">
      <c r="A188" s="62" t="s">
        <v>441</v>
      </c>
      <c r="B188" s="62">
        <v>9770</v>
      </c>
      <c r="C188" s="63" t="s">
        <v>442</v>
      </c>
      <c r="D188" s="77"/>
      <c r="E188" s="61">
        <f t="shared" si="7"/>
        <v>0</v>
      </c>
    </row>
    <row r="189" spans="1:5" ht="27" customHeight="1" x14ac:dyDescent="0.3">
      <c r="A189" s="62" t="s">
        <v>443</v>
      </c>
      <c r="B189" s="62">
        <v>9770</v>
      </c>
      <c r="C189" s="63" t="s">
        <v>444</v>
      </c>
      <c r="D189" s="77">
        <v>70000</v>
      </c>
      <c r="E189" s="61">
        <f t="shared" si="7"/>
        <v>1</v>
      </c>
    </row>
    <row r="190" spans="1:5" ht="27" hidden="1" customHeight="1" x14ac:dyDescent="0.3">
      <c r="A190" s="62" t="s">
        <v>445</v>
      </c>
      <c r="B190" s="62">
        <v>9770</v>
      </c>
      <c r="C190" s="63" t="s">
        <v>446</v>
      </c>
      <c r="D190" s="77"/>
      <c r="E190" s="61">
        <f t="shared" ref="E190:E215" si="8">+IF(SUM(D190)=0,0,1)</f>
        <v>0</v>
      </c>
    </row>
    <row r="191" spans="1:5" ht="27" hidden="1" customHeight="1" x14ac:dyDescent="0.3">
      <c r="A191" s="62" t="s">
        <v>447</v>
      </c>
      <c r="B191" s="62">
        <v>9770</v>
      </c>
      <c r="C191" s="63" t="s">
        <v>448</v>
      </c>
      <c r="D191" s="77"/>
      <c r="E191" s="61">
        <f t="shared" si="8"/>
        <v>0</v>
      </c>
    </row>
    <row r="192" spans="1:5" ht="30.4" hidden="1" customHeight="1" x14ac:dyDescent="0.3">
      <c r="A192" s="62" t="s">
        <v>449</v>
      </c>
      <c r="B192" s="62">
        <v>9770</v>
      </c>
      <c r="C192" s="63" t="s">
        <v>450</v>
      </c>
      <c r="D192" s="77"/>
      <c r="E192" s="61">
        <f t="shared" si="8"/>
        <v>0</v>
      </c>
    </row>
    <row r="193" spans="1:5" ht="27" hidden="1" customHeight="1" x14ac:dyDescent="0.3">
      <c r="A193" s="62" t="s">
        <v>451</v>
      </c>
      <c r="B193" s="62">
        <v>9770</v>
      </c>
      <c r="C193" s="63" t="s">
        <v>505</v>
      </c>
      <c r="D193" s="77"/>
      <c r="E193" s="61">
        <f t="shared" si="8"/>
        <v>0</v>
      </c>
    </row>
    <row r="194" spans="1:5" ht="27" hidden="1" customHeight="1" x14ac:dyDescent="0.3">
      <c r="A194" s="62" t="s">
        <v>455</v>
      </c>
      <c r="B194" s="62">
        <v>9770</v>
      </c>
      <c r="C194" s="63" t="s">
        <v>466</v>
      </c>
      <c r="D194" s="77"/>
      <c r="E194" s="61">
        <f t="shared" si="8"/>
        <v>0</v>
      </c>
    </row>
    <row r="195" spans="1:5" ht="27" hidden="1" customHeight="1" x14ac:dyDescent="0.3">
      <c r="A195" s="62" t="s">
        <v>457</v>
      </c>
      <c r="B195" s="62">
        <v>9770</v>
      </c>
      <c r="C195" s="63" t="s">
        <v>504</v>
      </c>
      <c r="D195" s="77"/>
      <c r="E195" s="61">
        <f t="shared" si="8"/>
        <v>0</v>
      </c>
    </row>
    <row r="196" spans="1:5" ht="27" hidden="1" customHeight="1" x14ac:dyDescent="0.3">
      <c r="A196" s="62">
        <v>19542000000</v>
      </c>
      <c r="B196" s="62">
        <v>9770</v>
      </c>
      <c r="C196" s="63" t="s">
        <v>503</v>
      </c>
      <c r="D196" s="77"/>
      <c r="E196" s="61">
        <f t="shared" si="8"/>
        <v>0</v>
      </c>
    </row>
    <row r="197" spans="1:5" ht="27" hidden="1" customHeight="1" x14ac:dyDescent="0.3">
      <c r="A197" s="62">
        <v>19543000000</v>
      </c>
      <c r="B197" s="62">
        <v>9770</v>
      </c>
      <c r="C197" s="63" t="s">
        <v>505</v>
      </c>
      <c r="D197" s="77"/>
      <c r="E197" s="61">
        <f t="shared" si="8"/>
        <v>0</v>
      </c>
    </row>
    <row r="198" spans="1:5" ht="27" hidden="1" customHeight="1" x14ac:dyDescent="0.3">
      <c r="A198" s="62">
        <v>19544000000</v>
      </c>
      <c r="B198" s="62">
        <v>9770</v>
      </c>
      <c r="C198" s="63" t="s">
        <v>461</v>
      </c>
      <c r="D198" s="77"/>
      <c r="E198" s="61">
        <f t="shared" si="8"/>
        <v>0</v>
      </c>
    </row>
    <row r="199" spans="1:5" ht="27" customHeight="1" x14ac:dyDescent="0.3">
      <c r="A199" s="62">
        <v>19545000000</v>
      </c>
      <c r="B199" s="62">
        <v>9770</v>
      </c>
      <c r="C199" s="63" t="s">
        <v>462</v>
      </c>
      <c r="D199" s="77">
        <v>34000</v>
      </c>
      <c r="E199" s="61">
        <f t="shared" si="8"/>
        <v>1</v>
      </c>
    </row>
    <row r="200" spans="1:5" ht="27" hidden="1" customHeight="1" x14ac:dyDescent="0.3">
      <c r="A200" s="62">
        <v>19546000000</v>
      </c>
      <c r="B200" s="62">
        <v>9770</v>
      </c>
      <c r="C200" s="63" t="s">
        <v>463</v>
      </c>
      <c r="D200" s="77"/>
      <c r="E200" s="61">
        <f t="shared" si="8"/>
        <v>0</v>
      </c>
    </row>
    <row r="201" spans="1:5" ht="27" customHeight="1" x14ac:dyDescent="0.3">
      <c r="A201" s="62">
        <v>19548000000</v>
      </c>
      <c r="B201" s="62">
        <v>9770</v>
      </c>
      <c r="C201" s="63" t="s">
        <v>464</v>
      </c>
      <c r="D201" s="77">
        <v>54000</v>
      </c>
      <c r="E201" s="61">
        <f t="shared" si="8"/>
        <v>1</v>
      </c>
    </row>
    <row r="202" spans="1:5" ht="27" hidden="1" customHeight="1" x14ac:dyDescent="0.3">
      <c r="A202" s="62">
        <v>19549000000</v>
      </c>
      <c r="B202" s="62">
        <v>9770</v>
      </c>
      <c r="C202" s="63" t="s">
        <v>465</v>
      </c>
      <c r="D202" s="77"/>
      <c r="E202" s="61">
        <f t="shared" si="8"/>
        <v>0</v>
      </c>
    </row>
    <row r="203" spans="1:5" ht="31.5" hidden="1" customHeight="1" x14ac:dyDescent="0.3">
      <c r="A203" s="62">
        <v>19550000000</v>
      </c>
      <c r="B203" s="62">
        <v>9770</v>
      </c>
      <c r="C203" s="63" t="s">
        <v>466</v>
      </c>
      <c r="D203" s="77"/>
      <c r="E203" s="61">
        <f t="shared" si="8"/>
        <v>0</v>
      </c>
    </row>
    <row r="204" spans="1:5" ht="27" customHeight="1" x14ac:dyDescent="0.3">
      <c r="A204" s="62">
        <v>19553000000</v>
      </c>
      <c r="B204" s="62">
        <v>9770</v>
      </c>
      <c r="C204" s="63" t="s">
        <v>467</v>
      </c>
      <c r="D204" s="77">
        <v>60000</v>
      </c>
      <c r="E204" s="61">
        <f t="shared" si="8"/>
        <v>1</v>
      </c>
    </row>
    <row r="205" spans="1:5" ht="27" hidden="1" customHeight="1" x14ac:dyDescent="0.3">
      <c r="A205" s="62">
        <v>19554000000</v>
      </c>
      <c r="B205" s="62">
        <v>9770</v>
      </c>
      <c r="C205" s="63" t="s">
        <v>468</v>
      </c>
      <c r="D205" s="77"/>
      <c r="E205" s="61">
        <f t="shared" si="8"/>
        <v>0</v>
      </c>
    </row>
    <row r="206" spans="1:5" ht="27" hidden="1" customHeight="1" x14ac:dyDescent="0.3">
      <c r="A206" s="62">
        <v>19555000000</v>
      </c>
      <c r="B206" s="62">
        <v>9770</v>
      </c>
      <c r="C206" s="63" t="s">
        <v>469</v>
      </c>
      <c r="D206" s="77"/>
      <c r="E206" s="61">
        <f t="shared" si="8"/>
        <v>0</v>
      </c>
    </row>
    <row r="207" spans="1:5" ht="27" hidden="1" customHeight="1" x14ac:dyDescent="0.3">
      <c r="A207" s="62">
        <v>19556000000</v>
      </c>
      <c r="B207" s="62">
        <v>9770</v>
      </c>
      <c r="C207" s="63" t="s">
        <v>470</v>
      </c>
      <c r="D207" s="77"/>
      <c r="E207" s="61">
        <f t="shared" si="8"/>
        <v>0</v>
      </c>
    </row>
    <row r="208" spans="1:5" ht="27" hidden="1" customHeight="1" x14ac:dyDescent="0.3">
      <c r="A208" s="62">
        <v>19557000000</v>
      </c>
      <c r="B208" s="62">
        <v>9770</v>
      </c>
      <c r="C208" s="63" t="s">
        <v>471</v>
      </c>
      <c r="D208" s="77"/>
      <c r="E208" s="61">
        <f t="shared" si="8"/>
        <v>0</v>
      </c>
    </row>
    <row r="209" spans="1:5" ht="31.9" customHeight="1" x14ac:dyDescent="0.3">
      <c r="A209" s="62">
        <v>19558000000</v>
      </c>
      <c r="B209" s="62">
        <v>9770</v>
      </c>
      <c r="C209" s="63" t="s">
        <v>504</v>
      </c>
      <c r="D209" s="77">
        <v>49000</v>
      </c>
      <c r="E209" s="61">
        <f t="shared" si="8"/>
        <v>1</v>
      </c>
    </row>
    <row r="210" spans="1:5" ht="27" hidden="1" customHeight="1" x14ac:dyDescent="0.3">
      <c r="A210" s="62">
        <v>19559000000</v>
      </c>
      <c r="B210" s="62">
        <v>9770</v>
      </c>
      <c r="C210" s="63" t="s">
        <v>473</v>
      </c>
      <c r="D210" s="77"/>
      <c r="E210" s="61">
        <f t="shared" si="8"/>
        <v>0</v>
      </c>
    </row>
    <row r="211" spans="1:5" ht="31.9" hidden="1" customHeight="1" x14ac:dyDescent="0.3">
      <c r="A211" s="62">
        <v>19560000000</v>
      </c>
      <c r="B211" s="62">
        <v>9770</v>
      </c>
      <c r="C211" s="63" t="s">
        <v>503</v>
      </c>
      <c r="D211" s="77"/>
      <c r="E211" s="61">
        <f t="shared" si="8"/>
        <v>0</v>
      </c>
    </row>
    <row r="212" spans="1:5" ht="27" customHeight="1" x14ac:dyDescent="0.3">
      <c r="A212" s="62">
        <v>19561000000</v>
      </c>
      <c r="B212" s="62">
        <v>9770</v>
      </c>
      <c r="C212" s="63" t="s">
        <v>475</v>
      </c>
      <c r="D212" s="77">
        <v>54000</v>
      </c>
      <c r="E212" s="61">
        <f t="shared" si="8"/>
        <v>1</v>
      </c>
    </row>
    <row r="213" spans="1:5" ht="27" hidden="1" customHeight="1" x14ac:dyDescent="0.3">
      <c r="A213" s="62">
        <v>19562000000</v>
      </c>
      <c r="B213" s="62">
        <v>9770</v>
      </c>
      <c r="C213" s="63" t="s">
        <v>476</v>
      </c>
      <c r="D213" s="77"/>
      <c r="E213" s="61">
        <f t="shared" si="8"/>
        <v>0</v>
      </c>
    </row>
    <row r="214" spans="1:5" ht="27" hidden="1" customHeight="1" x14ac:dyDescent="0.3">
      <c r="A214" s="62">
        <v>19563000000</v>
      </c>
      <c r="B214" s="62">
        <v>9770</v>
      </c>
      <c r="C214" s="63" t="s">
        <v>477</v>
      </c>
      <c r="D214" s="77"/>
      <c r="E214" s="61">
        <f t="shared" si="8"/>
        <v>0</v>
      </c>
    </row>
    <row r="215" spans="1:5" ht="27" hidden="1" customHeight="1" x14ac:dyDescent="0.3">
      <c r="A215" s="62">
        <v>19564000000</v>
      </c>
      <c r="B215" s="62">
        <v>9770</v>
      </c>
      <c r="C215" s="63" t="s">
        <v>478</v>
      </c>
      <c r="D215" s="77"/>
      <c r="E215" s="61">
        <f t="shared" si="8"/>
        <v>0</v>
      </c>
    </row>
    <row r="216" spans="1:5" s="75" customFormat="1" ht="37.15" customHeight="1" x14ac:dyDescent="0.3">
      <c r="A216" s="100"/>
      <c r="B216" s="100"/>
      <c r="C216" s="101"/>
      <c r="D216" s="103" t="s">
        <v>490</v>
      </c>
      <c r="E216" s="61">
        <f>+IF(SUM(D216)=0,1,1)</f>
        <v>1</v>
      </c>
    </row>
    <row r="217" spans="1:5" s="75" customFormat="1" ht="27" hidden="1" customHeight="1" x14ac:dyDescent="0.3">
      <c r="A217" s="62" t="s">
        <v>480</v>
      </c>
      <c r="B217" s="62">
        <v>9770</v>
      </c>
      <c r="C217" s="63" t="s">
        <v>383</v>
      </c>
      <c r="D217" s="80"/>
      <c r="E217" s="61">
        <f t="shared" ref="E217:E248" si="9">+IF(SUM(D217)=0,0,1)</f>
        <v>0</v>
      </c>
    </row>
    <row r="218" spans="1:5" s="75" customFormat="1" ht="27" hidden="1" customHeight="1" x14ac:dyDescent="0.3">
      <c r="A218" s="62" t="s">
        <v>384</v>
      </c>
      <c r="B218" s="62">
        <v>9770</v>
      </c>
      <c r="C218" s="63" t="s">
        <v>385</v>
      </c>
      <c r="D218" s="80"/>
      <c r="E218" s="61">
        <f t="shared" si="9"/>
        <v>0</v>
      </c>
    </row>
    <row r="219" spans="1:5" s="75" customFormat="1" ht="27" hidden="1" customHeight="1" x14ac:dyDescent="0.3">
      <c r="A219" s="62" t="s">
        <v>386</v>
      </c>
      <c r="B219" s="62">
        <v>9770</v>
      </c>
      <c r="C219" s="63" t="s">
        <v>387</v>
      </c>
      <c r="D219" s="80"/>
      <c r="E219" s="61">
        <f t="shared" si="9"/>
        <v>0</v>
      </c>
    </row>
    <row r="220" spans="1:5" ht="27" hidden="1" customHeight="1" x14ac:dyDescent="0.3">
      <c r="A220" s="62" t="s">
        <v>388</v>
      </c>
      <c r="B220" s="62">
        <v>9770</v>
      </c>
      <c r="C220" s="63" t="s">
        <v>389</v>
      </c>
      <c r="D220" s="77"/>
      <c r="E220" s="61">
        <f t="shared" si="9"/>
        <v>0</v>
      </c>
    </row>
    <row r="221" spans="1:5" ht="27" hidden="1" customHeight="1" x14ac:dyDescent="0.3">
      <c r="A221" s="78" t="s">
        <v>390</v>
      </c>
      <c r="B221" s="62">
        <v>9770</v>
      </c>
      <c r="C221" s="79" t="s">
        <v>391</v>
      </c>
      <c r="D221" s="77"/>
      <c r="E221" s="61">
        <f t="shared" si="9"/>
        <v>0</v>
      </c>
    </row>
    <row r="222" spans="1:5" ht="27" hidden="1" customHeight="1" x14ac:dyDescent="0.3">
      <c r="A222" s="62" t="s">
        <v>392</v>
      </c>
      <c r="B222" s="62">
        <v>9770</v>
      </c>
      <c r="C222" s="63" t="s">
        <v>393</v>
      </c>
      <c r="D222" s="77"/>
      <c r="E222" s="61">
        <f t="shared" si="9"/>
        <v>0</v>
      </c>
    </row>
    <row r="223" spans="1:5" ht="27" hidden="1" customHeight="1" x14ac:dyDescent="0.3">
      <c r="A223" s="62" t="s">
        <v>394</v>
      </c>
      <c r="B223" s="62">
        <v>9770</v>
      </c>
      <c r="C223" s="63" t="s">
        <v>395</v>
      </c>
      <c r="D223" s="77"/>
      <c r="E223" s="61">
        <f t="shared" si="9"/>
        <v>0</v>
      </c>
    </row>
    <row r="224" spans="1:5" ht="27" hidden="1" customHeight="1" x14ac:dyDescent="0.3">
      <c r="A224" s="62" t="s">
        <v>396</v>
      </c>
      <c r="B224" s="62">
        <v>9770</v>
      </c>
      <c r="C224" s="63" t="s">
        <v>397</v>
      </c>
      <c r="D224" s="77"/>
      <c r="E224" s="61">
        <f t="shared" si="9"/>
        <v>0</v>
      </c>
    </row>
    <row r="225" spans="1:5" ht="27" hidden="1" customHeight="1" x14ac:dyDescent="0.3">
      <c r="A225" s="62" t="s">
        <v>398</v>
      </c>
      <c r="B225" s="62">
        <v>9770</v>
      </c>
      <c r="C225" s="63" t="s">
        <v>399</v>
      </c>
      <c r="D225" s="77"/>
      <c r="E225" s="61">
        <f t="shared" si="9"/>
        <v>0</v>
      </c>
    </row>
    <row r="226" spans="1:5" ht="27" hidden="1" customHeight="1" x14ac:dyDescent="0.3">
      <c r="A226" s="62" t="s">
        <v>400</v>
      </c>
      <c r="B226" s="62">
        <v>9770</v>
      </c>
      <c r="C226" s="63" t="s">
        <v>401</v>
      </c>
      <c r="D226" s="77"/>
      <c r="E226" s="61">
        <f t="shared" si="9"/>
        <v>0</v>
      </c>
    </row>
    <row r="227" spans="1:5" ht="27" hidden="1" customHeight="1" x14ac:dyDescent="0.3">
      <c r="A227" s="62" t="s">
        <v>402</v>
      </c>
      <c r="B227" s="62">
        <v>9770</v>
      </c>
      <c r="C227" s="63" t="s">
        <v>403</v>
      </c>
      <c r="D227" s="77"/>
      <c r="E227" s="61">
        <f t="shared" si="9"/>
        <v>0</v>
      </c>
    </row>
    <row r="228" spans="1:5" ht="27" hidden="1" customHeight="1" x14ac:dyDescent="0.3">
      <c r="A228" s="62" t="s">
        <v>404</v>
      </c>
      <c r="B228" s="62">
        <v>9770</v>
      </c>
      <c r="C228" s="63" t="s">
        <v>405</v>
      </c>
      <c r="D228" s="77"/>
      <c r="E228" s="61">
        <f t="shared" si="9"/>
        <v>0</v>
      </c>
    </row>
    <row r="229" spans="1:5" ht="27" hidden="1" customHeight="1" x14ac:dyDescent="0.3">
      <c r="A229" s="62" t="s">
        <v>406</v>
      </c>
      <c r="B229" s="62">
        <v>9770</v>
      </c>
      <c r="C229" s="63" t="s">
        <v>407</v>
      </c>
      <c r="D229" s="77"/>
      <c r="E229" s="61">
        <f t="shared" si="9"/>
        <v>0</v>
      </c>
    </row>
    <row r="230" spans="1:5" ht="27" hidden="1" customHeight="1" x14ac:dyDescent="0.3">
      <c r="A230" s="62" t="s">
        <v>408</v>
      </c>
      <c r="B230" s="62">
        <v>9770</v>
      </c>
      <c r="C230" s="63" t="s">
        <v>409</v>
      </c>
      <c r="D230" s="77"/>
      <c r="E230" s="61">
        <f t="shared" si="9"/>
        <v>0</v>
      </c>
    </row>
    <row r="231" spans="1:5" ht="27" hidden="1" customHeight="1" x14ac:dyDescent="0.3">
      <c r="A231" s="62" t="s">
        <v>410</v>
      </c>
      <c r="B231" s="62">
        <v>9770</v>
      </c>
      <c r="C231" s="63" t="s">
        <v>411</v>
      </c>
      <c r="D231" s="77"/>
      <c r="E231" s="61">
        <f t="shared" si="9"/>
        <v>0</v>
      </c>
    </row>
    <row r="232" spans="1:5" ht="27" hidden="1" customHeight="1" x14ac:dyDescent="0.3">
      <c r="A232" s="62" t="s">
        <v>412</v>
      </c>
      <c r="B232" s="62">
        <v>9770</v>
      </c>
      <c r="C232" s="63" t="s">
        <v>413</v>
      </c>
      <c r="D232" s="77"/>
      <c r="E232" s="61">
        <f t="shared" si="9"/>
        <v>0</v>
      </c>
    </row>
    <row r="233" spans="1:5" ht="27" hidden="1" customHeight="1" x14ac:dyDescent="0.3">
      <c r="A233" s="62" t="s">
        <v>414</v>
      </c>
      <c r="B233" s="62">
        <v>9770</v>
      </c>
      <c r="C233" s="63" t="s">
        <v>415</v>
      </c>
      <c r="D233" s="77"/>
      <c r="E233" s="61">
        <f t="shared" si="9"/>
        <v>0</v>
      </c>
    </row>
    <row r="234" spans="1:5" ht="27" hidden="1" customHeight="1" x14ac:dyDescent="0.3">
      <c r="A234" s="62" t="s">
        <v>416</v>
      </c>
      <c r="B234" s="62">
        <v>9770</v>
      </c>
      <c r="C234" s="63" t="s">
        <v>417</v>
      </c>
      <c r="D234" s="77"/>
      <c r="E234" s="61">
        <f t="shared" si="9"/>
        <v>0</v>
      </c>
    </row>
    <row r="235" spans="1:5" ht="27" hidden="1" customHeight="1" x14ac:dyDescent="0.3">
      <c r="A235" s="62">
        <v>19518000000</v>
      </c>
      <c r="B235" s="62">
        <v>9770</v>
      </c>
      <c r="C235" s="63" t="s">
        <v>418</v>
      </c>
      <c r="D235" s="77"/>
      <c r="E235" s="61">
        <f t="shared" si="9"/>
        <v>0</v>
      </c>
    </row>
    <row r="236" spans="1:5" ht="27" hidden="1" customHeight="1" x14ac:dyDescent="0.3">
      <c r="A236" s="62" t="s">
        <v>419</v>
      </c>
      <c r="B236" s="62">
        <v>9770</v>
      </c>
      <c r="C236" s="63" t="s">
        <v>420</v>
      </c>
      <c r="D236" s="77"/>
      <c r="E236" s="61">
        <f t="shared" si="9"/>
        <v>0</v>
      </c>
    </row>
    <row r="237" spans="1:5" ht="27" hidden="1" customHeight="1" x14ac:dyDescent="0.3">
      <c r="A237" s="62" t="s">
        <v>421</v>
      </c>
      <c r="B237" s="62">
        <v>9770</v>
      </c>
      <c r="C237" s="63" t="s">
        <v>422</v>
      </c>
      <c r="D237" s="77"/>
      <c r="E237" s="61">
        <f t="shared" si="9"/>
        <v>0</v>
      </c>
    </row>
    <row r="238" spans="1:5" ht="27" hidden="1" customHeight="1" x14ac:dyDescent="0.3">
      <c r="A238" s="62" t="s">
        <v>423</v>
      </c>
      <c r="B238" s="62">
        <v>9770</v>
      </c>
      <c r="C238" s="63" t="s">
        <v>424</v>
      </c>
      <c r="D238" s="77"/>
      <c r="E238" s="61">
        <f t="shared" si="9"/>
        <v>0</v>
      </c>
    </row>
    <row r="239" spans="1:5" ht="27" hidden="1" customHeight="1" x14ac:dyDescent="0.3">
      <c r="A239" s="62" t="s">
        <v>425</v>
      </c>
      <c r="B239" s="62">
        <v>9770</v>
      </c>
      <c r="C239" s="63" t="s">
        <v>426</v>
      </c>
      <c r="D239" s="77"/>
      <c r="E239" s="61">
        <f t="shared" si="9"/>
        <v>0</v>
      </c>
    </row>
    <row r="240" spans="1:5" ht="27" hidden="1" customHeight="1" x14ac:dyDescent="0.3">
      <c r="A240" s="62" t="s">
        <v>427</v>
      </c>
      <c r="B240" s="62">
        <v>9770</v>
      </c>
      <c r="C240" s="63" t="s">
        <v>428</v>
      </c>
      <c r="D240" s="77"/>
      <c r="E240" s="61">
        <f t="shared" si="9"/>
        <v>0</v>
      </c>
    </row>
    <row r="241" spans="1:5" ht="27" customHeight="1" x14ac:dyDescent="0.3">
      <c r="A241" s="62" t="s">
        <v>429</v>
      </c>
      <c r="B241" s="62">
        <v>9770</v>
      </c>
      <c r="C241" s="63" t="s">
        <v>430</v>
      </c>
      <c r="D241" s="77">
        <v>700000</v>
      </c>
      <c r="E241" s="61">
        <f t="shared" si="9"/>
        <v>1</v>
      </c>
    </row>
    <row r="242" spans="1:5" ht="27" hidden="1" customHeight="1" x14ac:dyDescent="0.3">
      <c r="A242" s="62" t="s">
        <v>431</v>
      </c>
      <c r="B242" s="62">
        <v>9770</v>
      </c>
      <c r="C242" s="63" t="s">
        <v>432</v>
      </c>
      <c r="D242" s="77"/>
      <c r="E242" s="61">
        <f t="shared" si="9"/>
        <v>0</v>
      </c>
    </row>
    <row r="243" spans="1:5" ht="27" customHeight="1" x14ac:dyDescent="0.3">
      <c r="A243" s="62" t="s">
        <v>433</v>
      </c>
      <c r="B243" s="62">
        <v>9770</v>
      </c>
      <c r="C243" s="63" t="s">
        <v>434</v>
      </c>
      <c r="D243" s="77">
        <v>2039000</v>
      </c>
      <c r="E243" s="61">
        <f t="shared" si="9"/>
        <v>1</v>
      </c>
    </row>
    <row r="244" spans="1:5" ht="27" hidden="1" customHeight="1" x14ac:dyDescent="0.3">
      <c r="A244" s="62" t="s">
        <v>435</v>
      </c>
      <c r="B244" s="62">
        <v>9770</v>
      </c>
      <c r="C244" s="63" t="s">
        <v>436</v>
      </c>
      <c r="D244" s="77"/>
      <c r="E244" s="61">
        <f t="shared" si="9"/>
        <v>0</v>
      </c>
    </row>
    <row r="245" spans="1:5" ht="27" hidden="1" customHeight="1" x14ac:dyDescent="0.3">
      <c r="A245" s="62" t="s">
        <v>437</v>
      </c>
      <c r="B245" s="62">
        <v>9770</v>
      </c>
      <c r="C245" s="63" t="s">
        <v>438</v>
      </c>
      <c r="D245" s="77"/>
      <c r="E245" s="61">
        <f t="shared" si="9"/>
        <v>0</v>
      </c>
    </row>
    <row r="246" spans="1:5" ht="27" hidden="1" customHeight="1" x14ac:dyDescent="0.3">
      <c r="A246" s="62" t="s">
        <v>439</v>
      </c>
      <c r="B246" s="62">
        <v>9770</v>
      </c>
      <c r="C246" s="63" t="s">
        <v>440</v>
      </c>
      <c r="D246" s="77"/>
      <c r="E246" s="61">
        <f t="shared" si="9"/>
        <v>0</v>
      </c>
    </row>
    <row r="247" spans="1:5" ht="27" hidden="1" customHeight="1" x14ac:dyDescent="0.3">
      <c r="A247" s="62" t="s">
        <v>441</v>
      </c>
      <c r="B247" s="62">
        <v>9770</v>
      </c>
      <c r="C247" s="63" t="s">
        <v>442</v>
      </c>
      <c r="D247" s="77"/>
      <c r="E247" s="61">
        <f t="shared" si="9"/>
        <v>0</v>
      </c>
    </row>
    <row r="248" spans="1:5" ht="27" hidden="1" customHeight="1" x14ac:dyDescent="0.3">
      <c r="A248" s="62" t="s">
        <v>443</v>
      </c>
      <c r="B248" s="62">
        <v>9770</v>
      </c>
      <c r="C248" s="63" t="s">
        <v>444</v>
      </c>
      <c r="D248" s="77"/>
      <c r="E248" s="61">
        <f t="shared" si="9"/>
        <v>0</v>
      </c>
    </row>
    <row r="249" spans="1:5" ht="27" hidden="1" customHeight="1" x14ac:dyDescent="0.3">
      <c r="A249" s="62" t="s">
        <v>445</v>
      </c>
      <c r="B249" s="62">
        <v>9770</v>
      </c>
      <c r="C249" s="63" t="s">
        <v>446</v>
      </c>
      <c r="D249" s="77"/>
      <c r="E249" s="61">
        <f t="shared" ref="E249:E277" si="10">+IF(SUM(D249)=0,0,1)</f>
        <v>0</v>
      </c>
    </row>
    <row r="250" spans="1:5" ht="27" hidden="1" customHeight="1" x14ac:dyDescent="0.3">
      <c r="A250" s="62" t="s">
        <v>447</v>
      </c>
      <c r="B250" s="62">
        <v>9770</v>
      </c>
      <c r="C250" s="63" t="s">
        <v>448</v>
      </c>
      <c r="D250" s="77"/>
      <c r="E250" s="61">
        <f t="shared" si="10"/>
        <v>0</v>
      </c>
    </row>
    <row r="251" spans="1:5" ht="27" hidden="1" customHeight="1" x14ac:dyDescent="0.3">
      <c r="A251" s="62" t="s">
        <v>449</v>
      </c>
      <c r="B251" s="62">
        <v>9770</v>
      </c>
      <c r="C251" s="63" t="s">
        <v>450</v>
      </c>
      <c r="D251" s="77"/>
      <c r="E251" s="61">
        <f t="shared" si="10"/>
        <v>0</v>
      </c>
    </row>
    <row r="252" spans="1:5" ht="27" hidden="1" customHeight="1" x14ac:dyDescent="0.3">
      <c r="A252" s="62" t="s">
        <v>451</v>
      </c>
      <c r="B252" s="62">
        <v>9770</v>
      </c>
      <c r="C252" s="63" t="s">
        <v>452</v>
      </c>
      <c r="D252" s="77"/>
      <c r="E252" s="61">
        <f t="shared" si="10"/>
        <v>0</v>
      </c>
    </row>
    <row r="253" spans="1:5" ht="31.5" hidden="1" customHeight="1" x14ac:dyDescent="0.3">
      <c r="A253" s="62" t="s">
        <v>455</v>
      </c>
      <c r="B253" s="62">
        <v>9770</v>
      </c>
      <c r="C253" s="63" t="s">
        <v>456</v>
      </c>
      <c r="D253" s="77"/>
      <c r="E253" s="61">
        <f t="shared" si="10"/>
        <v>0</v>
      </c>
    </row>
    <row r="254" spans="1:5" ht="27" hidden="1" customHeight="1" x14ac:dyDescent="0.3">
      <c r="A254" s="62" t="s">
        <v>457</v>
      </c>
      <c r="B254" s="62">
        <v>9770</v>
      </c>
      <c r="C254" s="63" t="s">
        <v>458</v>
      </c>
      <c r="D254" s="77"/>
      <c r="E254" s="61">
        <f t="shared" si="10"/>
        <v>0</v>
      </c>
    </row>
    <row r="255" spans="1:5" ht="27" hidden="1" customHeight="1" x14ac:dyDescent="0.3">
      <c r="A255" s="62">
        <v>19542000000</v>
      </c>
      <c r="B255" s="62">
        <v>9770</v>
      </c>
      <c r="C255" s="63" t="s">
        <v>459</v>
      </c>
      <c r="D255" s="77"/>
      <c r="E255" s="61">
        <f t="shared" si="10"/>
        <v>0</v>
      </c>
    </row>
    <row r="256" spans="1:5" ht="27" hidden="1" customHeight="1" x14ac:dyDescent="0.3">
      <c r="A256" s="62">
        <v>19543000000</v>
      </c>
      <c r="B256" s="62">
        <v>9770</v>
      </c>
      <c r="C256" s="63" t="s">
        <v>460</v>
      </c>
      <c r="D256" s="77"/>
      <c r="E256" s="61">
        <f t="shared" si="10"/>
        <v>0</v>
      </c>
    </row>
    <row r="257" spans="1:5" ht="27" hidden="1" customHeight="1" x14ac:dyDescent="0.3">
      <c r="A257" s="62">
        <v>19544000000</v>
      </c>
      <c r="B257" s="62">
        <v>9770</v>
      </c>
      <c r="C257" s="63" t="s">
        <v>461</v>
      </c>
      <c r="D257" s="77"/>
      <c r="E257" s="61">
        <f t="shared" si="10"/>
        <v>0</v>
      </c>
    </row>
    <row r="258" spans="1:5" ht="27" hidden="1" customHeight="1" x14ac:dyDescent="0.3">
      <c r="A258" s="62">
        <v>19545000000</v>
      </c>
      <c r="B258" s="62">
        <v>9770</v>
      </c>
      <c r="C258" s="63" t="s">
        <v>462</v>
      </c>
      <c r="D258" s="77"/>
      <c r="E258" s="61">
        <f t="shared" si="10"/>
        <v>0</v>
      </c>
    </row>
    <row r="259" spans="1:5" ht="27" hidden="1" customHeight="1" x14ac:dyDescent="0.3">
      <c r="A259" s="62">
        <v>19546000000</v>
      </c>
      <c r="B259" s="62">
        <v>9770</v>
      </c>
      <c r="C259" s="63" t="s">
        <v>463</v>
      </c>
      <c r="D259" s="77"/>
      <c r="E259" s="61">
        <f t="shared" si="10"/>
        <v>0</v>
      </c>
    </row>
    <row r="260" spans="1:5" ht="27" hidden="1" customHeight="1" x14ac:dyDescent="0.3">
      <c r="A260" s="62">
        <v>19548000000</v>
      </c>
      <c r="B260" s="62">
        <v>9770</v>
      </c>
      <c r="C260" s="63" t="s">
        <v>464</v>
      </c>
      <c r="D260" s="77"/>
      <c r="E260" s="61">
        <f t="shared" si="10"/>
        <v>0</v>
      </c>
    </row>
    <row r="261" spans="1:5" ht="27" hidden="1" customHeight="1" x14ac:dyDescent="0.3">
      <c r="A261" s="62">
        <v>19549000000</v>
      </c>
      <c r="B261" s="62">
        <v>9770</v>
      </c>
      <c r="C261" s="63" t="s">
        <v>465</v>
      </c>
      <c r="D261" s="77"/>
      <c r="E261" s="61">
        <f t="shared" si="10"/>
        <v>0</v>
      </c>
    </row>
    <row r="262" spans="1:5" ht="27" hidden="1" customHeight="1" x14ac:dyDescent="0.3">
      <c r="A262" s="62">
        <v>19550000000</v>
      </c>
      <c r="B262" s="62">
        <v>9770</v>
      </c>
      <c r="C262" s="63" t="s">
        <v>466</v>
      </c>
      <c r="D262" s="77"/>
      <c r="E262" s="61">
        <f t="shared" si="10"/>
        <v>0</v>
      </c>
    </row>
    <row r="263" spans="1:5" ht="27" hidden="1" customHeight="1" x14ac:dyDescent="0.3">
      <c r="A263" s="62">
        <v>19553000000</v>
      </c>
      <c r="B263" s="62">
        <v>9770</v>
      </c>
      <c r="C263" s="63" t="s">
        <v>467</v>
      </c>
      <c r="D263" s="77"/>
      <c r="E263" s="61">
        <f t="shared" si="10"/>
        <v>0</v>
      </c>
    </row>
    <row r="264" spans="1:5" ht="27" hidden="1" customHeight="1" x14ac:dyDescent="0.3">
      <c r="A264" s="62">
        <v>19554000000</v>
      </c>
      <c r="B264" s="62">
        <v>9770</v>
      </c>
      <c r="C264" s="63" t="s">
        <v>468</v>
      </c>
      <c r="D264" s="77"/>
      <c r="E264" s="61">
        <f t="shared" si="10"/>
        <v>0</v>
      </c>
    </row>
    <row r="265" spans="1:5" ht="28.5" hidden="1" customHeight="1" x14ac:dyDescent="0.3">
      <c r="A265" s="62">
        <v>19555000000</v>
      </c>
      <c r="B265" s="62">
        <v>9770</v>
      </c>
      <c r="C265" s="63" t="s">
        <v>498</v>
      </c>
      <c r="D265" s="77"/>
      <c r="E265" s="61">
        <f t="shared" si="10"/>
        <v>0</v>
      </c>
    </row>
    <row r="266" spans="1:5" ht="27" hidden="1" customHeight="1" x14ac:dyDescent="0.3">
      <c r="A266" s="62">
        <v>19556000000</v>
      </c>
      <c r="B266" s="62">
        <v>9770</v>
      </c>
      <c r="C266" s="63" t="s">
        <v>470</v>
      </c>
      <c r="D266" s="77"/>
      <c r="E266" s="61">
        <f t="shared" si="10"/>
        <v>0</v>
      </c>
    </row>
    <row r="267" spans="1:5" ht="27" hidden="1" customHeight="1" x14ac:dyDescent="0.3">
      <c r="A267" s="62">
        <v>19557000000</v>
      </c>
      <c r="B267" s="62">
        <v>9770</v>
      </c>
      <c r="C267" s="63" t="s">
        <v>471</v>
      </c>
      <c r="D267" s="77"/>
      <c r="E267" s="61">
        <f t="shared" si="10"/>
        <v>0</v>
      </c>
    </row>
    <row r="268" spans="1:5" ht="27" hidden="1" customHeight="1" x14ac:dyDescent="0.3">
      <c r="A268" s="62">
        <v>19558000000</v>
      </c>
      <c r="B268" s="62">
        <v>9770</v>
      </c>
      <c r="C268" s="63" t="s">
        <v>472</v>
      </c>
      <c r="D268" s="77"/>
      <c r="E268" s="61">
        <f t="shared" si="10"/>
        <v>0</v>
      </c>
    </row>
    <row r="269" spans="1:5" ht="27" hidden="1" customHeight="1" x14ac:dyDescent="0.3">
      <c r="A269" s="62">
        <v>19559000000</v>
      </c>
      <c r="B269" s="62">
        <v>9770</v>
      </c>
      <c r="C269" s="63" t="s">
        <v>473</v>
      </c>
      <c r="D269" s="77"/>
      <c r="E269" s="61">
        <f t="shared" si="10"/>
        <v>0</v>
      </c>
    </row>
    <row r="270" spans="1:5" ht="24" hidden="1" customHeight="1" x14ac:dyDescent="0.3">
      <c r="A270" s="62">
        <v>19560000000</v>
      </c>
      <c r="B270" s="62">
        <v>9770</v>
      </c>
      <c r="C270" s="63" t="s">
        <v>503</v>
      </c>
      <c r="D270" s="77"/>
      <c r="E270" s="61">
        <f t="shared" si="10"/>
        <v>0</v>
      </c>
    </row>
    <row r="271" spans="1:5" ht="27" hidden="1" customHeight="1" x14ac:dyDescent="0.3">
      <c r="A271" s="62">
        <v>19561000000</v>
      </c>
      <c r="B271" s="62">
        <v>9770</v>
      </c>
      <c r="C271" s="63" t="s">
        <v>475</v>
      </c>
      <c r="D271" s="77"/>
      <c r="E271" s="61">
        <f t="shared" si="10"/>
        <v>0</v>
      </c>
    </row>
    <row r="272" spans="1:5" ht="27" hidden="1" customHeight="1" x14ac:dyDescent="0.3">
      <c r="A272" s="62">
        <v>19562000000</v>
      </c>
      <c r="B272" s="62">
        <v>9770</v>
      </c>
      <c r="C272" s="63" t="s">
        <v>476</v>
      </c>
      <c r="D272" s="77"/>
      <c r="E272" s="61">
        <f t="shared" si="10"/>
        <v>0</v>
      </c>
    </row>
    <row r="273" spans="1:5" ht="27" hidden="1" customHeight="1" x14ac:dyDescent="0.3">
      <c r="A273" s="62">
        <v>19563000000</v>
      </c>
      <c r="B273" s="62">
        <v>9770</v>
      </c>
      <c r="C273" s="63" t="s">
        <v>477</v>
      </c>
      <c r="D273" s="77"/>
      <c r="E273" s="61">
        <f t="shared" si="10"/>
        <v>0</v>
      </c>
    </row>
    <row r="274" spans="1:5" ht="27" hidden="1" customHeight="1" x14ac:dyDescent="0.3">
      <c r="A274" s="62">
        <v>19564000000</v>
      </c>
      <c r="B274" s="62">
        <v>9770</v>
      </c>
      <c r="C274" s="63" t="s">
        <v>478</v>
      </c>
      <c r="D274" s="77"/>
      <c r="E274" s="61">
        <f t="shared" si="10"/>
        <v>0</v>
      </c>
    </row>
    <row r="275" spans="1:5" s="75" customFormat="1" ht="27" customHeight="1" x14ac:dyDescent="0.3">
      <c r="A275" s="83" t="s">
        <v>482</v>
      </c>
      <c r="B275" s="83"/>
      <c r="C275" s="84" t="s">
        <v>483</v>
      </c>
      <c r="D275" s="80">
        <f>D276+D277</f>
        <v>45549900</v>
      </c>
      <c r="E275" s="61">
        <f t="shared" si="10"/>
        <v>1</v>
      </c>
    </row>
    <row r="276" spans="1:5" s="91" customFormat="1" ht="27" customHeight="1" x14ac:dyDescent="0.35">
      <c r="A276" s="104" t="s">
        <v>482</v>
      </c>
      <c r="B276" s="104"/>
      <c r="C276" s="105" t="s">
        <v>356</v>
      </c>
      <c r="D276" s="98">
        <f>D35+D95</f>
        <v>42272900</v>
      </c>
      <c r="E276" s="61">
        <f t="shared" si="10"/>
        <v>1</v>
      </c>
    </row>
    <row r="277" spans="1:5" s="91" customFormat="1" ht="27" customHeight="1" x14ac:dyDescent="0.35">
      <c r="A277" s="106" t="s">
        <v>482</v>
      </c>
      <c r="B277" s="106"/>
      <c r="C277" s="107" t="s">
        <v>357</v>
      </c>
      <c r="D277" s="103">
        <f>D156</f>
        <v>3277000</v>
      </c>
      <c r="E277" s="61">
        <f t="shared" si="10"/>
        <v>1</v>
      </c>
    </row>
    <row r="280" spans="1:5" s="116" customFormat="1" ht="35.65" customHeight="1" x14ac:dyDescent="0.3">
      <c r="A280" s="112"/>
      <c r="B280" s="374" t="s">
        <v>323</v>
      </c>
      <c r="C280" s="374"/>
      <c r="D280" s="114" t="s">
        <v>739</v>
      </c>
      <c r="E280" s="115">
        <v>1</v>
      </c>
    </row>
    <row r="281" spans="1:5" s="116" customFormat="1" ht="19.5" customHeight="1" x14ac:dyDescent="0.3">
      <c r="A281" s="112"/>
      <c r="B281" s="113"/>
      <c r="C281" s="113"/>
      <c r="D281" s="114"/>
      <c r="E281" s="115">
        <v>1</v>
      </c>
    </row>
    <row r="282" spans="1:5" s="111" customFormat="1" ht="23.1" customHeight="1" x14ac:dyDescent="0.3">
      <c r="A282" s="109"/>
      <c r="B282" s="109" t="s">
        <v>324</v>
      </c>
      <c r="D282" s="117"/>
      <c r="E282" s="115">
        <v>1</v>
      </c>
    </row>
    <row r="283" spans="1:5" ht="51" customHeight="1" x14ac:dyDescent="0.3">
      <c r="A283" s="372"/>
      <c r="B283" s="372"/>
      <c r="C283" s="372"/>
      <c r="D283" s="108"/>
    </row>
  </sheetData>
  <autoFilter ref="A9:E277">
    <filterColumn colId="4">
      <filters>
        <filter val="1"/>
      </filters>
    </filterColumn>
  </autoFilter>
  <mergeCells count="27">
    <mergeCell ref="A22:B22"/>
    <mergeCell ref="A7:D7"/>
    <mergeCell ref="A8:D8"/>
    <mergeCell ref="A12:B12"/>
    <mergeCell ref="A13:B13"/>
    <mergeCell ref="A17:B17"/>
    <mergeCell ref="A19:B19"/>
    <mergeCell ref="A25:B25"/>
    <mergeCell ref="A155:D155"/>
    <mergeCell ref="A6:D6"/>
    <mergeCell ref="A14:D14"/>
    <mergeCell ref="A34:D34"/>
    <mergeCell ref="A23:D23"/>
    <mergeCell ref="A18:B18"/>
    <mergeCell ref="A30:D30"/>
    <mergeCell ref="A20:B20"/>
    <mergeCell ref="A21:B21"/>
    <mergeCell ref="A283:C283"/>
    <mergeCell ref="A10:D10"/>
    <mergeCell ref="B280:C280"/>
    <mergeCell ref="C1:D1"/>
    <mergeCell ref="C2:D2"/>
    <mergeCell ref="C3:D3"/>
    <mergeCell ref="C4:D4"/>
    <mergeCell ref="A15:B15"/>
    <mergeCell ref="A16:B16"/>
    <mergeCell ref="A24:B24"/>
  </mergeCells>
  <phoneticPr fontId="0" type="noConversion"/>
  <printOptions horizontalCentered="1"/>
  <pageMargins left="1.1811023622047245" right="0.39370078740157483" top="0.98425196850393704" bottom="0.78740157480314965" header="0" footer="0.15748031496062992"/>
  <pageSetup paperSize="9" scale="60" fitToHeight="3" orientation="portrait" blackAndWhite="1" r:id="rId1"/>
  <headerFooter alignWithMargins="0">
    <oddHeader>&amp;R&amp;P</oddHeader>
  </headerFooter>
  <rowBreaks count="4" manualBreakCount="4">
    <brk id="61" max="3" man="1"/>
    <brk id="111" max="3" man="1"/>
    <brk id="146" max="3" man="1"/>
    <brk id="28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457"/>
  <sheetViews>
    <sheetView showZeros="0" tabSelected="1" view="pageBreakPreview" topLeftCell="A106" zoomScale="70" zoomScaleNormal="70" zoomScaleSheetLayoutView="70" workbookViewId="0">
      <selection activeCell="E33" sqref="E33"/>
    </sheetView>
  </sheetViews>
  <sheetFormatPr defaultColWidth="11.42578125" defaultRowHeight="12.75" x14ac:dyDescent="0.2"/>
  <cols>
    <col min="1" max="1" width="16.7109375" style="120" customWidth="1"/>
    <col min="2" max="2" width="15.7109375" style="120" customWidth="1"/>
    <col min="3" max="3" width="16.7109375" style="120" customWidth="1"/>
    <col min="4" max="4" width="68.7109375" style="121" customWidth="1"/>
    <col min="5" max="5" width="63.5703125" style="32" customWidth="1"/>
    <col min="6" max="6" width="27.5703125" style="32" customWidth="1"/>
    <col min="7" max="7" width="15.28515625" style="32" customWidth="1"/>
    <col min="8" max="8" width="17.42578125" style="32" customWidth="1"/>
    <col min="9" max="9" width="14.42578125" style="32" customWidth="1"/>
    <col min="10" max="10" width="16.28515625" style="32" customWidth="1"/>
    <col min="11" max="11" width="13.7109375" style="32" customWidth="1"/>
    <col min="12" max="16384" width="11.42578125" style="32"/>
  </cols>
  <sheetData>
    <row r="1" spans="1:11" ht="25.5" customHeight="1" x14ac:dyDescent="0.3">
      <c r="H1" s="359" t="s">
        <v>127</v>
      </c>
      <c r="I1" s="359"/>
      <c r="J1" s="359"/>
      <c r="K1" s="359"/>
    </row>
    <row r="2" spans="1:11" ht="44.65" customHeight="1" x14ac:dyDescent="0.3">
      <c r="H2" s="359" t="s">
        <v>346</v>
      </c>
      <c r="I2" s="359"/>
      <c r="J2" s="359"/>
      <c r="K2" s="359"/>
    </row>
    <row r="3" spans="1:11" ht="27.6" customHeight="1" x14ac:dyDescent="0.3">
      <c r="H3" s="359" t="s">
        <v>321</v>
      </c>
      <c r="I3" s="359"/>
      <c r="J3" s="359"/>
      <c r="K3" s="359"/>
    </row>
    <row r="4" spans="1:11" ht="27.6" customHeight="1" x14ac:dyDescent="0.3">
      <c r="E4" s="200"/>
      <c r="F4" s="200"/>
      <c r="G4" s="200"/>
      <c r="H4" s="360" t="s">
        <v>322</v>
      </c>
      <c r="I4" s="360"/>
      <c r="J4" s="360"/>
      <c r="K4" s="59"/>
    </row>
    <row r="5" spans="1:11" ht="15.6" customHeight="1" x14ac:dyDescent="0.25">
      <c r="A5" s="200"/>
      <c r="B5" s="200"/>
      <c r="C5" s="200"/>
      <c r="D5" s="201"/>
      <c r="E5" s="200"/>
      <c r="F5" s="200"/>
      <c r="G5" s="200"/>
      <c r="H5" s="200"/>
      <c r="I5" s="202"/>
      <c r="J5" s="202"/>
    </row>
    <row r="6" spans="1:11" ht="24" customHeight="1" x14ac:dyDescent="0.3">
      <c r="A6" s="400" t="s">
        <v>76</v>
      </c>
      <c r="B6" s="400"/>
      <c r="C6" s="400"/>
      <c r="D6" s="400"/>
      <c r="E6" s="400"/>
      <c r="F6" s="400"/>
      <c r="G6" s="400"/>
      <c r="H6" s="400"/>
      <c r="I6" s="400"/>
      <c r="J6" s="400"/>
    </row>
    <row r="7" spans="1:11" ht="38.25" customHeight="1" x14ac:dyDescent="0.2">
      <c r="A7" s="404" t="s">
        <v>764</v>
      </c>
      <c r="B7" s="404"/>
      <c r="C7" s="404"/>
      <c r="D7" s="404"/>
      <c r="E7" s="404"/>
      <c r="F7" s="404"/>
      <c r="G7" s="404"/>
      <c r="H7" s="404"/>
      <c r="I7" s="404"/>
      <c r="J7" s="404"/>
    </row>
    <row r="8" spans="1:11" ht="25.5" customHeight="1" x14ac:dyDescent="0.25">
      <c r="A8" s="203"/>
      <c r="B8" s="204">
        <v>1910000000</v>
      </c>
      <c r="C8" s="203"/>
      <c r="D8" s="203"/>
      <c r="E8" s="203"/>
      <c r="F8" s="203"/>
      <c r="G8" s="203"/>
      <c r="H8" s="203"/>
      <c r="I8" s="203"/>
      <c r="J8" s="203"/>
    </row>
    <row r="9" spans="1:11" ht="26.65" customHeight="1" x14ac:dyDescent="0.25">
      <c r="A9" s="203"/>
      <c r="B9" s="205" t="s">
        <v>206</v>
      </c>
      <c r="C9" s="203"/>
      <c r="D9" s="203"/>
      <c r="E9" s="203"/>
      <c r="F9" s="203"/>
      <c r="G9" s="203"/>
      <c r="H9" s="203"/>
      <c r="I9" s="203"/>
      <c r="J9" s="203"/>
    </row>
    <row r="10" spans="1:11" ht="29.1" customHeight="1" x14ac:dyDescent="0.2">
      <c r="A10" s="203"/>
      <c r="B10" s="203"/>
      <c r="C10" s="203"/>
      <c r="D10" s="203"/>
      <c r="E10" s="203"/>
      <c r="F10" s="203"/>
      <c r="G10" s="203"/>
      <c r="H10" s="203"/>
      <c r="I10" s="203"/>
      <c r="J10" s="206" t="s">
        <v>507</v>
      </c>
    </row>
    <row r="11" spans="1:11" s="41" customFormat="1" ht="42" customHeight="1" x14ac:dyDescent="0.2">
      <c r="A11" s="399" t="s">
        <v>349</v>
      </c>
      <c r="B11" s="399" t="s">
        <v>350</v>
      </c>
      <c r="C11" s="399" t="s">
        <v>351</v>
      </c>
      <c r="D11" s="398" t="s">
        <v>352</v>
      </c>
      <c r="E11" s="402" t="s">
        <v>128</v>
      </c>
      <c r="F11" s="402" t="s">
        <v>129</v>
      </c>
      <c r="G11" s="402" t="s">
        <v>210</v>
      </c>
      <c r="H11" s="402" t="s">
        <v>211</v>
      </c>
      <c r="I11" s="402" t="s">
        <v>212</v>
      </c>
      <c r="J11" s="402"/>
    </row>
    <row r="12" spans="1:11" s="209" customFormat="1" ht="90" customHeight="1" x14ac:dyDescent="0.2">
      <c r="A12" s="399"/>
      <c r="B12" s="399"/>
      <c r="C12" s="399"/>
      <c r="D12" s="398"/>
      <c r="E12" s="402"/>
      <c r="F12" s="402"/>
      <c r="G12" s="402"/>
      <c r="H12" s="402"/>
      <c r="I12" s="208" t="s">
        <v>213</v>
      </c>
      <c r="J12" s="208" t="s">
        <v>214</v>
      </c>
    </row>
    <row r="13" spans="1:11" s="209" customFormat="1" ht="27" customHeight="1" x14ac:dyDescent="0.2">
      <c r="A13" s="207">
        <v>1</v>
      </c>
      <c r="B13" s="207">
        <v>2</v>
      </c>
      <c r="C13" s="207">
        <v>3</v>
      </c>
      <c r="D13" s="207">
        <v>4</v>
      </c>
      <c r="E13" s="207">
        <v>5</v>
      </c>
      <c r="F13" s="207">
        <v>6</v>
      </c>
      <c r="G13" s="207">
        <v>7</v>
      </c>
      <c r="H13" s="207">
        <v>8</v>
      </c>
      <c r="I13" s="207">
        <v>9</v>
      </c>
      <c r="J13" s="207">
        <v>10</v>
      </c>
    </row>
    <row r="14" spans="1:11" s="216" customFormat="1" ht="25.9" customHeight="1" x14ac:dyDescent="0.2">
      <c r="A14" s="210" t="s">
        <v>514</v>
      </c>
      <c r="B14" s="210"/>
      <c r="C14" s="210"/>
      <c r="D14" s="211" t="s">
        <v>708</v>
      </c>
      <c r="E14" s="212"/>
      <c r="F14" s="213"/>
      <c r="G14" s="214">
        <f>G15</f>
        <v>32458000</v>
      </c>
      <c r="H14" s="214">
        <f>H15</f>
        <v>32458000</v>
      </c>
      <c r="I14" s="214">
        <f>I15</f>
        <v>0</v>
      </c>
      <c r="J14" s="214">
        <f>J15</f>
        <v>0</v>
      </c>
      <c r="K14" s="215">
        <f t="shared" ref="K14:K79" si="0">G14</f>
        <v>32458000</v>
      </c>
    </row>
    <row r="15" spans="1:11" s="222" customFormat="1" ht="27.75" customHeight="1" x14ac:dyDescent="0.2">
      <c r="A15" s="217" t="s">
        <v>515</v>
      </c>
      <c r="B15" s="217"/>
      <c r="C15" s="217"/>
      <c r="D15" s="218" t="s">
        <v>709</v>
      </c>
      <c r="E15" s="219"/>
      <c r="F15" s="220"/>
      <c r="G15" s="221">
        <f>SUM(G16:G19)</f>
        <v>32458000</v>
      </c>
      <c r="H15" s="221">
        <f>SUM(H16:H19)</f>
        <v>32458000</v>
      </c>
      <c r="I15" s="221">
        <f>SUM(I16:I19)</f>
        <v>0</v>
      </c>
      <c r="J15" s="221">
        <f>SUM(J16:J19)</f>
        <v>0</v>
      </c>
      <c r="K15" s="215">
        <f t="shared" si="0"/>
        <v>32458000</v>
      </c>
    </row>
    <row r="16" spans="1:11" s="222" customFormat="1" ht="65.099999999999994" customHeight="1" x14ac:dyDescent="0.2">
      <c r="A16" s="223" t="s">
        <v>520</v>
      </c>
      <c r="B16" s="223" t="s">
        <v>521</v>
      </c>
      <c r="C16" s="223" t="s">
        <v>522</v>
      </c>
      <c r="D16" s="224" t="s">
        <v>523</v>
      </c>
      <c r="E16" s="225" t="s">
        <v>762</v>
      </c>
      <c r="F16" s="226" t="s">
        <v>763</v>
      </c>
      <c r="G16" s="227">
        <f>H16+I16</f>
        <v>1300000</v>
      </c>
      <c r="H16" s="227">
        <v>1300000</v>
      </c>
      <c r="I16" s="208"/>
      <c r="J16" s="208"/>
      <c r="K16" s="215">
        <f t="shared" si="0"/>
        <v>1300000</v>
      </c>
    </row>
    <row r="17" spans="1:11" s="222" customFormat="1" ht="66" customHeight="1" x14ac:dyDescent="0.2">
      <c r="A17" s="223" t="s">
        <v>528</v>
      </c>
      <c r="B17" s="223" t="s">
        <v>529</v>
      </c>
      <c r="C17" s="223" t="s">
        <v>530</v>
      </c>
      <c r="D17" s="224" t="s">
        <v>531</v>
      </c>
      <c r="E17" s="228" t="s">
        <v>130</v>
      </c>
      <c r="F17" s="226" t="s">
        <v>131</v>
      </c>
      <c r="G17" s="227">
        <f>H17+I17</f>
        <v>9894000</v>
      </c>
      <c r="H17" s="208">
        <v>9894000</v>
      </c>
      <c r="I17" s="208"/>
      <c r="J17" s="208"/>
      <c r="K17" s="215">
        <f t="shared" si="0"/>
        <v>9894000</v>
      </c>
    </row>
    <row r="18" spans="1:11" s="222" customFormat="1" ht="70.900000000000006" customHeight="1" x14ac:dyDescent="0.2">
      <c r="A18" s="223" t="s">
        <v>538</v>
      </c>
      <c r="B18" s="223">
        <v>7693</v>
      </c>
      <c r="C18" s="223" t="s">
        <v>535</v>
      </c>
      <c r="D18" s="229" t="s">
        <v>539</v>
      </c>
      <c r="E18" s="225" t="s">
        <v>132</v>
      </c>
      <c r="F18" s="226" t="s">
        <v>777</v>
      </c>
      <c r="G18" s="227">
        <f>H18+I18</f>
        <v>16814000</v>
      </c>
      <c r="H18" s="208">
        <v>16814000</v>
      </c>
      <c r="I18" s="208"/>
      <c r="J18" s="208"/>
      <c r="K18" s="215">
        <f t="shared" si="0"/>
        <v>16814000</v>
      </c>
    </row>
    <row r="19" spans="1:11" s="222" customFormat="1" ht="73.900000000000006" customHeight="1" x14ac:dyDescent="0.2">
      <c r="A19" s="223" t="s">
        <v>538</v>
      </c>
      <c r="B19" s="223">
        <v>7693</v>
      </c>
      <c r="C19" s="223" t="s">
        <v>535</v>
      </c>
      <c r="D19" s="229" t="s">
        <v>539</v>
      </c>
      <c r="E19" s="225" t="s">
        <v>133</v>
      </c>
      <c r="F19" s="226" t="s">
        <v>134</v>
      </c>
      <c r="G19" s="227">
        <f>H19+I19</f>
        <v>4450000</v>
      </c>
      <c r="H19" s="208">
        <v>4450000</v>
      </c>
      <c r="I19" s="208"/>
      <c r="J19" s="208"/>
      <c r="K19" s="215">
        <f t="shared" si="0"/>
        <v>4450000</v>
      </c>
    </row>
    <row r="20" spans="1:11" s="233" customFormat="1" ht="40.9" customHeight="1" x14ac:dyDescent="0.2">
      <c r="A20" s="230" t="s">
        <v>540</v>
      </c>
      <c r="B20" s="230"/>
      <c r="C20" s="230"/>
      <c r="D20" s="211" t="s">
        <v>710</v>
      </c>
      <c r="E20" s="231"/>
      <c r="F20" s="232"/>
      <c r="G20" s="214">
        <f>G21</f>
        <v>6754900</v>
      </c>
      <c r="H20" s="214">
        <f>H21</f>
        <v>6754900</v>
      </c>
      <c r="I20" s="214">
        <f>I21</f>
        <v>0</v>
      </c>
      <c r="J20" s="214">
        <f>J21</f>
        <v>0</v>
      </c>
      <c r="K20" s="215">
        <f t="shared" si="0"/>
        <v>6754900</v>
      </c>
    </row>
    <row r="21" spans="1:11" s="222" customFormat="1" ht="41.65" customHeight="1" x14ac:dyDescent="0.2">
      <c r="A21" s="234" t="s">
        <v>541</v>
      </c>
      <c r="B21" s="234"/>
      <c r="C21" s="234"/>
      <c r="D21" s="235" t="s">
        <v>711</v>
      </c>
      <c r="E21" s="228"/>
      <c r="F21" s="226"/>
      <c r="G21" s="253">
        <f>SUM(G22:G28)</f>
        <v>6754900</v>
      </c>
      <c r="H21" s="253">
        <f>SUM(H22:H28)</f>
        <v>6754900</v>
      </c>
      <c r="I21" s="253">
        <f>SUM(I22:I28)</f>
        <v>0</v>
      </c>
      <c r="J21" s="253">
        <f>SUM(J22:J28)</f>
        <v>0</v>
      </c>
      <c r="K21" s="215">
        <f t="shared" si="0"/>
        <v>6754900</v>
      </c>
    </row>
    <row r="22" spans="1:11" s="222" customFormat="1" ht="114.6" customHeight="1" x14ac:dyDescent="0.2">
      <c r="A22" s="236" t="s">
        <v>592</v>
      </c>
      <c r="B22" s="223">
        <v>1142</v>
      </c>
      <c r="C22" s="223" t="s">
        <v>590</v>
      </c>
      <c r="D22" s="224" t="s">
        <v>594</v>
      </c>
      <c r="E22" s="228" t="s">
        <v>3</v>
      </c>
      <c r="F22" s="226" t="s">
        <v>135</v>
      </c>
      <c r="G22" s="208">
        <f t="shared" ref="G22:G27" si="1">H22+I22</f>
        <v>3054900</v>
      </c>
      <c r="H22" s="208">
        <v>3054900</v>
      </c>
      <c r="I22" s="237"/>
      <c r="J22" s="208"/>
      <c r="K22" s="215">
        <f t="shared" si="0"/>
        <v>3054900</v>
      </c>
    </row>
    <row r="23" spans="1:11" s="238" customFormat="1" ht="58.15" hidden="1" customHeight="1" x14ac:dyDescent="0.2">
      <c r="A23" s="236" t="s">
        <v>592</v>
      </c>
      <c r="B23" s="223">
        <v>1142</v>
      </c>
      <c r="C23" s="223" t="s">
        <v>590</v>
      </c>
      <c r="D23" s="224" t="s">
        <v>594</v>
      </c>
      <c r="E23" s="228" t="s">
        <v>136</v>
      </c>
      <c r="F23" s="226" t="s">
        <v>137</v>
      </c>
      <c r="G23" s="208">
        <f t="shared" si="1"/>
        <v>0</v>
      </c>
      <c r="H23" s="208"/>
      <c r="I23" s="237"/>
      <c r="J23" s="208"/>
      <c r="K23" s="215">
        <f t="shared" si="0"/>
        <v>0</v>
      </c>
    </row>
    <row r="24" spans="1:11" s="222" customFormat="1" ht="105" customHeight="1" x14ac:dyDescent="0.2">
      <c r="A24" s="236" t="s">
        <v>592</v>
      </c>
      <c r="B24" s="223">
        <v>1142</v>
      </c>
      <c r="C24" s="223" t="s">
        <v>590</v>
      </c>
      <c r="D24" s="224" t="s">
        <v>594</v>
      </c>
      <c r="E24" s="228" t="s">
        <v>20</v>
      </c>
      <c r="F24" s="226" t="s">
        <v>138</v>
      </c>
      <c r="G24" s="208">
        <f t="shared" si="1"/>
        <v>300000</v>
      </c>
      <c r="H24" s="208">
        <v>300000</v>
      </c>
      <c r="I24" s="237"/>
      <c r="J24" s="208"/>
      <c r="K24" s="215">
        <f t="shared" si="0"/>
        <v>300000</v>
      </c>
    </row>
    <row r="25" spans="1:11" s="222" customFormat="1" ht="94.9" customHeight="1" x14ac:dyDescent="0.2">
      <c r="A25" s="236" t="s">
        <v>592</v>
      </c>
      <c r="B25" s="223">
        <v>1142</v>
      </c>
      <c r="C25" s="223" t="s">
        <v>590</v>
      </c>
      <c r="D25" s="224" t="s">
        <v>594</v>
      </c>
      <c r="E25" s="228" t="s">
        <v>21</v>
      </c>
      <c r="F25" s="226" t="s">
        <v>778</v>
      </c>
      <c r="G25" s="208">
        <f>H25+I25</f>
        <v>200000</v>
      </c>
      <c r="H25" s="208">
        <v>200000</v>
      </c>
      <c r="I25" s="237"/>
      <c r="J25" s="208"/>
      <c r="K25" s="215">
        <f t="shared" si="0"/>
        <v>200000</v>
      </c>
    </row>
    <row r="26" spans="1:11" s="222" customFormat="1" ht="82.9" customHeight="1" x14ac:dyDescent="0.2">
      <c r="A26" s="236" t="s">
        <v>592</v>
      </c>
      <c r="B26" s="223">
        <v>1142</v>
      </c>
      <c r="C26" s="223" t="s">
        <v>590</v>
      </c>
      <c r="D26" s="224" t="s">
        <v>594</v>
      </c>
      <c r="E26" s="228" t="s">
        <v>4</v>
      </c>
      <c r="F26" s="226" t="s">
        <v>779</v>
      </c>
      <c r="G26" s="208">
        <f t="shared" si="1"/>
        <v>1000000</v>
      </c>
      <c r="H26" s="208">
        <v>1000000</v>
      </c>
      <c r="I26" s="237"/>
      <c r="J26" s="208"/>
      <c r="K26" s="215">
        <f t="shared" si="0"/>
        <v>1000000</v>
      </c>
    </row>
    <row r="27" spans="1:11" s="222" customFormat="1" ht="76.900000000000006" customHeight="1" x14ac:dyDescent="0.2">
      <c r="A27" s="236" t="s">
        <v>592</v>
      </c>
      <c r="B27" s="223">
        <v>1142</v>
      </c>
      <c r="C27" s="223" t="s">
        <v>590</v>
      </c>
      <c r="D27" s="224" t="s">
        <v>594</v>
      </c>
      <c r="E27" s="228" t="s">
        <v>5</v>
      </c>
      <c r="F27" s="226" t="s">
        <v>780</v>
      </c>
      <c r="G27" s="208">
        <f t="shared" si="1"/>
        <v>2200000</v>
      </c>
      <c r="H27" s="208">
        <v>2200000</v>
      </c>
      <c r="I27" s="237"/>
      <c r="J27" s="208"/>
      <c r="K27" s="215">
        <f t="shared" si="0"/>
        <v>2200000</v>
      </c>
    </row>
    <row r="28" spans="1:11" s="209" customFormat="1" ht="69.75" hidden="1" customHeight="1" x14ac:dyDescent="0.2">
      <c r="A28" s="264" t="s">
        <v>124</v>
      </c>
      <c r="B28" s="264">
        <v>8313</v>
      </c>
      <c r="C28" s="264" t="s">
        <v>125</v>
      </c>
      <c r="D28" s="308" t="s">
        <v>126</v>
      </c>
      <c r="E28" s="255" t="s">
        <v>198</v>
      </c>
      <c r="F28" s="256" t="s">
        <v>166</v>
      </c>
      <c r="G28" s="327">
        <f>H28+I28</f>
        <v>0</v>
      </c>
      <c r="H28" s="327"/>
      <c r="I28" s="208"/>
      <c r="J28" s="327"/>
      <c r="K28" s="215">
        <f t="shared" si="0"/>
        <v>0</v>
      </c>
    </row>
    <row r="29" spans="1:11" s="233" customFormat="1" ht="40.5" customHeight="1" x14ac:dyDescent="0.2">
      <c r="A29" s="230" t="s">
        <v>598</v>
      </c>
      <c r="B29" s="230"/>
      <c r="C29" s="230"/>
      <c r="D29" s="211" t="s">
        <v>712</v>
      </c>
      <c r="E29" s="239"/>
      <c r="F29" s="213"/>
      <c r="G29" s="214">
        <f>G30</f>
        <v>14363140</v>
      </c>
      <c r="H29" s="214">
        <f>H30</f>
        <v>14363140</v>
      </c>
      <c r="I29" s="214">
        <f>I30</f>
        <v>0</v>
      </c>
      <c r="J29" s="214">
        <f>J30</f>
        <v>0</v>
      </c>
      <c r="K29" s="215">
        <f t="shared" si="0"/>
        <v>14363140</v>
      </c>
    </row>
    <row r="30" spans="1:11" s="222" customFormat="1" ht="43.9" customHeight="1" x14ac:dyDescent="0.2">
      <c r="A30" s="234" t="s">
        <v>599</v>
      </c>
      <c r="B30" s="234"/>
      <c r="C30" s="234"/>
      <c r="D30" s="235" t="s">
        <v>713</v>
      </c>
      <c r="E30" s="240"/>
      <c r="F30" s="241"/>
      <c r="G30" s="253">
        <f>SUM(G31:G36)</f>
        <v>14363140</v>
      </c>
      <c r="H30" s="253">
        <f>SUM(H31:H36)</f>
        <v>14363140</v>
      </c>
      <c r="I30" s="253">
        <f>SUM(I31:I36)</f>
        <v>0</v>
      </c>
      <c r="J30" s="253">
        <f>SUM(J31:J36)</f>
        <v>0</v>
      </c>
      <c r="K30" s="215">
        <f t="shared" si="0"/>
        <v>14363140</v>
      </c>
    </row>
    <row r="31" spans="1:11" s="243" customFormat="1" ht="74.650000000000006" hidden="1" customHeight="1" x14ac:dyDescent="0.2">
      <c r="A31" s="223" t="s">
        <v>624</v>
      </c>
      <c r="B31" s="223">
        <v>2090</v>
      </c>
      <c r="C31" s="223" t="s">
        <v>625</v>
      </c>
      <c r="D31" s="224" t="s">
        <v>626</v>
      </c>
      <c r="E31" s="228" t="s">
        <v>139</v>
      </c>
      <c r="F31" s="226" t="s">
        <v>140</v>
      </c>
      <c r="G31" s="208">
        <f t="shared" ref="G31:G36" si="2">H31+I31</f>
        <v>0</v>
      </c>
      <c r="H31" s="208"/>
      <c r="I31" s="242"/>
      <c r="J31" s="208"/>
      <c r="K31" s="215">
        <f t="shared" si="0"/>
        <v>0</v>
      </c>
    </row>
    <row r="32" spans="1:11" s="243" customFormat="1" ht="91.15" customHeight="1" x14ac:dyDescent="0.2">
      <c r="A32" s="223" t="s">
        <v>632</v>
      </c>
      <c r="B32" s="223">
        <v>2152</v>
      </c>
      <c r="C32" s="223" t="s">
        <v>628</v>
      </c>
      <c r="D32" s="224" t="s">
        <v>633</v>
      </c>
      <c r="E32" s="228" t="s">
        <v>765</v>
      </c>
      <c r="F32" s="226" t="s">
        <v>793</v>
      </c>
      <c r="G32" s="208">
        <f t="shared" si="2"/>
        <v>12741140</v>
      </c>
      <c r="H32" s="208">
        <v>12741140</v>
      </c>
      <c r="I32" s="208"/>
      <c r="J32" s="208"/>
      <c r="K32" s="215">
        <f t="shared" si="0"/>
        <v>12741140</v>
      </c>
    </row>
    <row r="33" spans="1:11" s="205" customFormat="1" ht="98.65" customHeight="1" x14ac:dyDescent="0.25">
      <c r="A33" s="236" t="s">
        <v>632</v>
      </c>
      <c r="B33" s="223">
        <v>2152</v>
      </c>
      <c r="C33" s="223" t="s">
        <v>628</v>
      </c>
      <c r="D33" s="224" t="s">
        <v>633</v>
      </c>
      <c r="E33" s="228" t="s">
        <v>20</v>
      </c>
      <c r="F33" s="226" t="s">
        <v>138</v>
      </c>
      <c r="G33" s="208">
        <f t="shared" si="2"/>
        <v>1000000</v>
      </c>
      <c r="H33" s="208">
        <v>1000000</v>
      </c>
      <c r="I33" s="242"/>
      <c r="J33" s="208"/>
      <c r="K33" s="215">
        <f t="shared" si="0"/>
        <v>1000000</v>
      </c>
    </row>
    <row r="34" spans="1:11" s="205" customFormat="1" ht="118.15" hidden="1" customHeight="1" x14ac:dyDescent="0.25">
      <c r="A34" s="236" t="s">
        <v>632</v>
      </c>
      <c r="B34" s="223">
        <v>2152</v>
      </c>
      <c r="C34" s="223" t="s">
        <v>628</v>
      </c>
      <c r="D34" s="224" t="s">
        <v>633</v>
      </c>
      <c r="E34" s="228" t="s">
        <v>141</v>
      </c>
      <c r="F34" s="226" t="s">
        <v>142</v>
      </c>
      <c r="G34" s="208">
        <f t="shared" si="2"/>
        <v>0</v>
      </c>
      <c r="H34" s="208"/>
      <c r="I34" s="242"/>
      <c r="J34" s="208"/>
      <c r="K34" s="215">
        <f t="shared" si="0"/>
        <v>0</v>
      </c>
    </row>
    <row r="35" spans="1:11" s="205" customFormat="1" ht="91.5" hidden="1" customHeight="1" x14ac:dyDescent="0.25">
      <c r="A35" s="236" t="s">
        <v>632</v>
      </c>
      <c r="B35" s="223">
        <v>2152</v>
      </c>
      <c r="C35" s="223" t="s">
        <v>628</v>
      </c>
      <c r="D35" s="308" t="s">
        <v>633</v>
      </c>
      <c r="E35" s="228" t="s">
        <v>6</v>
      </c>
      <c r="F35" s="226" t="s">
        <v>116</v>
      </c>
      <c r="G35" s="208">
        <f t="shared" si="2"/>
        <v>0</v>
      </c>
      <c r="H35" s="208"/>
      <c r="I35" s="242"/>
      <c r="J35" s="259"/>
      <c r="K35" s="215">
        <f t="shared" si="0"/>
        <v>0</v>
      </c>
    </row>
    <row r="36" spans="1:11" s="205" customFormat="1" ht="87.6" customHeight="1" x14ac:dyDescent="0.25">
      <c r="A36" s="223" t="s">
        <v>632</v>
      </c>
      <c r="B36" s="223">
        <v>2152</v>
      </c>
      <c r="C36" s="223" t="s">
        <v>628</v>
      </c>
      <c r="D36" s="224" t="s">
        <v>633</v>
      </c>
      <c r="E36" s="228" t="s">
        <v>143</v>
      </c>
      <c r="F36" s="226" t="s">
        <v>144</v>
      </c>
      <c r="G36" s="208">
        <f t="shared" si="2"/>
        <v>622000</v>
      </c>
      <c r="H36" s="208">
        <v>622000</v>
      </c>
      <c r="I36" s="242"/>
      <c r="J36" s="208"/>
      <c r="K36" s="215">
        <f t="shared" si="0"/>
        <v>622000</v>
      </c>
    </row>
    <row r="37" spans="1:11" s="233" customFormat="1" ht="52.15" customHeight="1" x14ac:dyDescent="0.2">
      <c r="A37" s="230" t="s">
        <v>636</v>
      </c>
      <c r="B37" s="230"/>
      <c r="C37" s="230"/>
      <c r="D37" s="211" t="s">
        <v>714</v>
      </c>
      <c r="E37" s="239"/>
      <c r="F37" s="213"/>
      <c r="G37" s="214">
        <f>G38</f>
        <v>7472300</v>
      </c>
      <c r="H37" s="214">
        <f>H38</f>
        <v>7472300</v>
      </c>
      <c r="I37" s="214">
        <f>I38</f>
        <v>0</v>
      </c>
      <c r="J37" s="214">
        <f>J38</f>
        <v>0</v>
      </c>
      <c r="K37" s="215">
        <f t="shared" si="0"/>
        <v>7472300</v>
      </c>
    </row>
    <row r="38" spans="1:11" s="222" customFormat="1" ht="48.75" customHeight="1" x14ac:dyDescent="0.2">
      <c r="A38" s="234" t="s">
        <v>637</v>
      </c>
      <c r="B38" s="234"/>
      <c r="C38" s="234"/>
      <c r="D38" s="235" t="s">
        <v>715</v>
      </c>
      <c r="E38" s="240"/>
      <c r="F38" s="241"/>
      <c r="G38" s="253">
        <f>SUM(G39:G45)</f>
        <v>7472300</v>
      </c>
      <c r="H38" s="253">
        <f>SUM(H39:H45)</f>
        <v>7472300</v>
      </c>
      <c r="I38" s="253">
        <f>SUM(I39:I45)</f>
        <v>0</v>
      </c>
      <c r="J38" s="253">
        <f>SUM(J39:J45)</f>
        <v>0</v>
      </c>
      <c r="K38" s="215">
        <f t="shared" si="0"/>
        <v>7472300</v>
      </c>
    </row>
    <row r="39" spans="1:11" s="238" customFormat="1" ht="67.900000000000006" customHeight="1" x14ac:dyDescent="0.2">
      <c r="A39" s="244" t="s">
        <v>651</v>
      </c>
      <c r="B39" s="245">
        <v>3123</v>
      </c>
      <c r="C39" s="245">
        <v>1040</v>
      </c>
      <c r="D39" s="246" t="s">
        <v>652</v>
      </c>
      <c r="E39" s="247" t="s">
        <v>145</v>
      </c>
      <c r="F39" s="226" t="s">
        <v>146</v>
      </c>
      <c r="G39" s="248">
        <f t="shared" ref="G39:G44" si="3">H39+I39</f>
        <v>250000</v>
      </c>
      <c r="H39" s="208">
        <v>250000</v>
      </c>
      <c r="I39" s="208"/>
      <c r="J39" s="208"/>
      <c r="K39" s="215">
        <f t="shared" si="0"/>
        <v>250000</v>
      </c>
    </row>
    <row r="40" spans="1:11" s="238" customFormat="1" ht="65.45" customHeight="1" x14ac:dyDescent="0.2">
      <c r="A40" s="236" t="s">
        <v>655</v>
      </c>
      <c r="B40" s="236" t="s">
        <v>656</v>
      </c>
      <c r="C40" s="236" t="s">
        <v>638</v>
      </c>
      <c r="D40" s="224" t="s">
        <v>657</v>
      </c>
      <c r="E40" s="247" t="s">
        <v>147</v>
      </c>
      <c r="F40" s="226" t="s">
        <v>148</v>
      </c>
      <c r="G40" s="248">
        <f t="shared" si="3"/>
        <v>810000</v>
      </c>
      <c r="H40" s="208">
        <v>810000</v>
      </c>
      <c r="I40" s="208"/>
      <c r="J40" s="208"/>
      <c r="K40" s="215">
        <f t="shared" si="0"/>
        <v>810000</v>
      </c>
    </row>
    <row r="41" spans="1:11" s="222" customFormat="1" ht="85.15" customHeight="1" x14ac:dyDescent="0.2">
      <c r="A41" s="223" t="s">
        <v>665</v>
      </c>
      <c r="B41" s="223" t="s">
        <v>529</v>
      </c>
      <c r="C41" s="223" t="s">
        <v>530</v>
      </c>
      <c r="D41" s="224" t="s">
        <v>531</v>
      </c>
      <c r="E41" s="228" t="s">
        <v>130</v>
      </c>
      <c r="F41" s="226" t="s">
        <v>131</v>
      </c>
      <c r="G41" s="248">
        <f t="shared" si="3"/>
        <v>925000</v>
      </c>
      <c r="H41" s="249">
        <v>925000</v>
      </c>
      <c r="I41" s="208"/>
      <c r="J41" s="208"/>
      <c r="K41" s="215">
        <f t="shared" si="0"/>
        <v>925000</v>
      </c>
    </row>
    <row r="42" spans="1:11" s="222" customFormat="1" ht="99" customHeight="1" x14ac:dyDescent="0.2">
      <c r="A42" s="223" t="s">
        <v>665</v>
      </c>
      <c r="B42" s="223" t="s">
        <v>529</v>
      </c>
      <c r="C42" s="223" t="s">
        <v>530</v>
      </c>
      <c r="D42" s="224" t="s">
        <v>531</v>
      </c>
      <c r="E42" s="228" t="s">
        <v>20</v>
      </c>
      <c r="F42" s="226" t="s">
        <v>138</v>
      </c>
      <c r="G42" s="248">
        <f t="shared" si="3"/>
        <v>50000</v>
      </c>
      <c r="H42" s="249">
        <v>50000</v>
      </c>
      <c r="I42" s="208"/>
      <c r="J42" s="208"/>
      <c r="K42" s="215">
        <f t="shared" si="0"/>
        <v>50000</v>
      </c>
    </row>
    <row r="43" spans="1:11" s="222" customFormat="1" ht="69" customHeight="1" x14ac:dyDescent="0.2">
      <c r="A43" s="236" t="s">
        <v>495</v>
      </c>
      <c r="B43" s="223">
        <v>9770</v>
      </c>
      <c r="C43" s="236" t="s">
        <v>521</v>
      </c>
      <c r="D43" s="224" t="s">
        <v>479</v>
      </c>
      <c r="E43" s="247" t="s">
        <v>147</v>
      </c>
      <c r="F43" s="226" t="s">
        <v>148</v>
      </c>
      <c r="G43" s="248">
        <f t="shared" si="3"/>
        <v>2347800</v>
      </c>
      <c r="H43" s="249">
        <v>2347800</v>
      </c>
      <c r="I43" s="208"/>
      <c r="J43" s="208"/>
      <c r="K43" s="215">
        <f t="shared" si="0"/>
        <v>2347800</v>
      </c>
    </row>
    <row r="44" spans="1:11" s="222" customFormat="1" ht="89.1" customHeight="1" x14ac:dyDescent="0.2">
      <c r="A44" s="236" t="s">
        <v>495</v>
      </c>
      <c r="B44" s="223">
        <v>9770</v>
      </c>
      <c r="C44" s="236" t="s">
        <v>521</v>
      </c>
      <c r="D44" s="224" t="s">
        <v>479</v>
      </c>
      <c r="E44" s="228" t="s">
        <v>20</v>
      </c>
      <c r="F44" s="226" t="s">
        <v>138</v>
      </c>
      <c r="G44" s="248">
        <f t="shared" si="3"/>
        <v>2989500</v>
      </c>
      <c r="H44" s="249">
        <v>2989500</v>
      </c>
      <c r="I44" s="208"/>
      <c r="J44" s="208"/>
      <c r="K44" s="215">
        <f t="shared" si="0"/>
        <v>2989500</v>
      </c>
    </row>
    <row r="45" spans="1:11" s="222" customFormat="1" ht="89.1" customHeight="1" x14ac:dyDescent="0.2">
      <c r="A45" s="236" t="s">
        <v>495</v>
      </c>
      <c r="B45" s="223">
        <v>9770</v>
      </c>
      <c r="C45" s="236" t="s">
        <v>521</v>
      </c>
      <c r="D45" s="224" t="s">
        <v>479</v>
      </c>
      <c r="E45" s="228" t="s">
        <v>781</v>
      </c>
      <c r="F45" s="333" t="s">
        <v>766</v>
      </c>
      <c r="G45" s="248">
        <f>H45+I45</f>
        <v>100000</v>
      </c>
      <c r="H45" s="249">
        <v>100000</v>
      </c>
      <c r="I45" s="208"/>
      <c r="J45" s="208"/>
      <c r="K45" s="215">
        <f t="shared" si="0"/>
        <v>100000</v>
      </c>
    </row>
    <row r="46" spans="1:11" s="216" customFormat="1" ht="53.25" customHeight="1" x14ac:dyDescent="0.2">
      <c r="A46" s="230" t="s">
        <v>666</v>
      </c>
      <c r="B46" s="230"/>
      <c r="C46" s="230"/>
      <c r="D46" s="211" t="s">
        <v>716</v>
      </c>
      <c r="E46" s="250"/>
      <c r="F46" s="251"/>
      <c r="G46" s="252">
        <f>G47</f>
        <v>100000</v>
      </c>
      <c r="H46" s="252">
        <f>H47</f>
        <v>100000</v>
      </c>
      <c r="I46" s="252">
        <f>I47</f>
        <v>0</v>
      </c>
      <c r="J46" s="252">
        <f>J47</f>
        <v>0</v>
      </c>
      <c r="K46" s="215">
        <f t="shared" si="0"/>
        <v>100000</v>
      </c>
    </row>
    <row r="47" spans="1:11" s="222" customFormat="1" ht="40.5" customHeight="1" x14ac:dyDescent="0.2">
      <c r="A47" s="234" t="s">
        <v>667</v>
      </c>
      <c r="B47" s="234"/>
      <c r="C47" s="234"/>
      <c r="D47" s="235" t="s">
        <v>717</v>
      </c>
      <c r="E47" s="228"/>
      <c r="F47" s="226"/>
      <c r="G47" s="253">
        <f>SUM(G48:G48)</f>
        <v>100000</v>
      </c>
      <c r="H47" s="253">
        <f>SUM(H48:H48)</f>
        <v>100000</v>
      </c>
      <c r="I47" s="253">
        <f>SUM(I48:I48)</f>
        <v>0</v>
      </c>
      <c r="J47" s="253">
        <f>SUM(J48:J48)</f>
        <v>0</v>
      </c>
      <c r="K47" s="215">
        <f t="shared" si="0"/>
        <v>100000</v>
      </c>
    </row>
    <row r="48" spans="1:11" s="222" customFormat="1" ht="83.1" customHeight="1" x14ac:dyDescent="0.2">
      <c r="A48" s="223" t="s">
        <v>670</v>
      </c>
      <c r="B48" s="223" t="s">
        <v>671</v>
      </c>
      <c r="C48" s="223" t="s">
        <v>648</v>
      </c>
      <c r="D48" s="224" t="s">
        <v>672</v>
      </c>
      <c r="E48" s="228" t="s">
        <v>149</v>
      </c>
      <c r="F48" s="226" t="s">
        <v>150</v>
      </c>
      <c r="G48" s="208">
        <f>H48+I48</f>
        <v>100000</v>
      </c>
      <c r="H48" s="208">
        <v>100000</v>
      </c>
      <c r="I48" s="208"/>
      <c r="J48" s="208"/>
      <c r="K48" s="215">
        <f t="shared" si="0"/>
        <v>100000</v>
      </c>
    </row>
    <row r="49" spans="1:17" s="233" customFormat="1" ht="39" customHeight="1" x14ac:dyDescent="0.2">
      <c r="A49" s="230">
        <v>1000000</v>
      </c>
      <c r="B49" s="230"/>
      <c r="C49" s="230"/>
      <c r="D49" s="211" t="s">
        <v>718</v>
      </c>
      <c r="E49" s="231"/>
      <c r="F49" s="232"/>
      <c r="G49" s="214">
        <f>G50</f>
        <v>8129100</v>
      </c>
      <c r="H49" s="214">
        <f>H50</f>
        <v>8129100</v>
      </c>
      <c r="I49" s="214">
        <f>I50</f>
        <v>0</v>
      </c>
      <c r="J49" s="214">
        <f>J50</f>
        <v>0</v>
      </c>
      <c r="K49" s="215">
        <f t="shared" si="0"/>
        <v>8129100</v>
      </c>
    </row>
    <row r="50" spans="1:17" s="222" customFormat="1" ht="40.15" customHeight="1" x14ac:dyDescent="0.2">
      <c r="A50" s="234">
        <v>1010000</v>
      </c>
      <c r="B50" s="234"/>
      <c r="C50" s="234"/>
      <c r="D50" s="235" t="s">
        <v>719</v>
      </c>
      <c r="E50" s="228"/>
      <c r="F50" s="226"/>
      <c r="G50" s="253">
        <f>SUM(G51:G55)</f>
        <v>8129100</v>
      </c>
      <c r="H50" s="253">
        <f>SUM(H51:H55)</f>
        <v>8129100</v>
      </c>
      <c r="I50" s="253">
        <f>SUM(I51:I55)</f>
        <v>0</v>
      </c>
      <c r="J50" s="253">
        <f>SUM(J51:J55)</f>
        <v>0</v>
      </c>
      <c r="K50" s="215">
        <f t="shared" si="0"/>
        <v>8129100</v>
      </c>
    </row>
    <row r="51" spans="1:17" s="222" customFormat="1" ht="54" customHeight="1" x14ac:dyDescent="0.2">
      <c r="A51" s="223">
        <v>1014070</v>
      </c>
      <c r="B51" s="223">
        <v>4070</v>
      </c>
      <c r="C51" s="223" t="s">
        <v>676</v>
      </c>
      <c r="D51" s="224" t="s">
        <v>677</v>
      </c>
      <c r="E51" s="254" t="s">
        <v>151</v>
      </c>
      <c r="F51" s="226" t="s">
        <v>152</v>
      </c>
      <c r="G51" s="208">
        <f>H51+I51</f>
        <v>5021600</v>
      </c>
      <c r="H51" s="208">
        <v>5021600</v>
      </c>
      <c r="I51" s="208"/>
      <c r="J51" s="208"/>
      <c r="K51" s="215">
        <f t="shared" si="0"/>
        <v>5021600</v>
      </c>
    </row>
    <row r="52" spans="1:17" s="222" customFormat="1" ht="76.5" customHeight="1" x14ac:dyDescent="0.2">
      <c r="A52" s="223">
        <v>1014081</v>
      </c>
      <c r="B52" s="223">
        <v>4081</v>
      </c>
      <c r="C52" s="223" t="s">
        <v>678</v>
      </c>
      <c r="D52" s="224" t="s">
        <v>679</v>
      </c>
      <c r="E52" s="246" t="s">
        <v>768</v>
      </c>
      <c r="F52" s="333" t="s">
        <v>767</v>
      </c>
      <c r="G52" s="208">
        <f>H52+I52</f>
        <v>2007500</v>
      </c>
      <c r="H52" s="208">
        <v>2007500</v>
      </c>
      <c r="I52" s="208"/>
      <c r="J52" s="208"/>
      <c r="K52" s="215">
        <f t="shared" si="0"/>
        <v>2007500</v>
      </c>
    </row>
    <row r="53" spans="1:17" s="222" customFormat="1" ht="69" customHeight="1" x14ac:dyDescent="0.2">
      <c r="A53" s="397">
        <v>1014082</v>
      </c>
      <c r="B53" s="397">
        <v>4082</v>
      </c>
      <c r="C53" s="397" t="s">
        <v>678</v>
      </c>
      <c r="D53" s="403" t="s">
        <v>680</v>
      </c>
      <c r="E53" s="246" t="s">
        <v>153</v>
      </c>
      <c r="F53" s="226" t="s">
        <v>782</v>
      </c>
      <c r="G53" s="208">
        <f>H53+I53</f>
        <v>200000</v>
      </c>
      <c r="H53" s="208">
        <v>200000</v>
      </c>
      <c r="I53" s="208"/>
      <c r="J53" s="208"/>
      <c r="K53" s="215">
        <f t="shared" si="0"/>
        <v>200000</v>
      </c>
    </row>
    <row r="54" spans="1:17" s="222" customFormat="1" ht="79.150000000000006" hidden="1" customHeight="1" x14ac:dyDescent="0.2">
      <c r="A54" s="397"/>
      <c r="B54" s="397"/>
      <c r="C54" s="397"/>
      <c r="D54" s="403"/>
      <c r="E54" s="255" t="s">
        <v>154</v>
      </c>
      <c r="F54" s="256" t="s">
        <v>155</v>
      </c>
      <c r="G54" s="208">
        <f>H54+I54</f>
        <v>0</v>
      </c>
      <c r="H54" s="208"/>
      <c r="I54" s="208"/>
      <c r="J54" s="208"/>
      <c r="K54" s="215">
        <f t="shared" si="0"/>
        <v>0</v>
      </c>
      <c r="M54" s="401"/>
      <c r="N54" s="401"/>
      <c r="O54" s="401"/>
      <c r="P54" s="401"/>
      <c r="Q54" s="401"/>
    </row>
    <row r="55" spans="1:17" s="222" customFormat="1" ht="63" customHeight="1" x14ac:dyDescent="0.2">
      <c r="A55" s="223">
        <v>1017622</v>
      </c>
      <c r="B55" s="223">
        <v>7622</v>
      </c>
      <c r="C55" s="223" t="s">
        <v>681</v>
      </c>
      <c r="D55" s="224" t="s">
        <v>682</v>
      </c>
      <c r="E55" s="255" t="s">
        <v>156</v>
      </c>
      <c r="F55" s="256" t="s">
        <v>157</v>
      </c>
      <c r="G55" s="208">
        <f>H55+I55</f>
        <v>900000</v>
      </c>
      <c r="H55" s="208">
        <v>900000</v>
      </c>
      <c r="I55" s="208"/>
      <c r="J55" s="208"/>
      <c r="K55" s="215">
        <f t="shared" si="0"/>
        <v>900000</v>
      </c>
    </row>
    <row r="56" spans="1:17" s="233" customFormat="1" ht="41.65" customHeight="1" x14ac:dyDescent="0.2">
      <c r="A56" s="230">
        <v>1100000</v>
      </c>
      <c r="B56" s="230"/>
      <c r="C56" s="257"/>
      <c r="D56" s="211" t="s">
        <v>720</v>
      </c>
      <c r="E56" s="231"/>
      <c r="F56" s="232"/>
      <c r="G56" s="214">
        <f>G57</f>
        <v>7455800</v>
      </c>
      <c r="H56" s="214">
        <f>H57</f>
        <v>7455800</v>
      </c>
      <c r="I56" s="214">
        <f>I57</f>
        <v>0</v>
      </c>
      <c r="J56" s="214">
        <f>J57</f>
        <v>0</v>
      </c>
      <c r="K56" s="215">
        <f t="shared" si="0"/>
        <v>7455800</v>
      </c>
    </row>
    <row r="57" spans="1:17" s="222" customFormat="1" ht="37.15" customHeight="1" x14ac:dyDescent="0.2">
      <c r="A57" s="234">
        <v>1110000</v>
      </c>
      <c r="B57" s="234"/>
      <c r="C57" s="258"/>
      <c r="D57" s="235" t="s">
        <v>721</v>
      </c>
      <c r="E57" s="228"/>
      <c r="F57" s="226"/>
      <c r="G57" s="253">
        <f>SUM(G58:G65)</f>
        <v>7455800</v>
      </c>
      <c r="H57" s="253">
        <f>SUM(H58:H65)</f>
        <v>7455800</v>
      </c>
      <c r="I57" s="253">
        <f>SUM(I58:I65)</f>
        <v>0</v>
      </c>
      <c r="J57" s="253">
        <f>SUM(J58:J65)</f>
        <v>0</v>
      </c>
      <c r="K57" s="215">
        <f t="shared" si="0"/>
        <v>7455800</v>
      </c>
    </row>
    <row r="58" spans="1:17" ht="58.5" customHeight="1" x14ac:dyDescent="0.2">
      <c r="A58" s="223">
        <v>1113131</v>
      </c>
      <c r="B58" s="223">
        <v>3131</v>
      </c>
      <c r="C58" s="223" t="s">
        <v>648</v>
      </c>
      <c r="D58" s="224" t="s">
        <v>78</v>
      </c>
      <c r="E58" s="255" t="s">
        <v>158</v>
      </c>
      <c r="F58" s="256" t="s">
        <v>783</v>
      </c>
      <c r="G58" s="208">
        <f t="shared" ref="G58:G65" si="4">H58+I58</f>
        <v>500000</v>
      </c>
      <c r="H58" s="237">
        <v>500000</v>
      </c>
      <c r="I58" s="237"/>
      <c r="J58" s="237"/>
      <c r="K58" s="215">
        <f t="shared" si="0"/>
        <v>500000</v>
      </c>
    </row>
    <row r="59" spans="1:17" ht="58.5" customHeight="1" x14ac:dyDescent="0.2">
      <c r="A59" s="223">
        <v>1113133</v>
      </c>
      <c r="B59" s="223">
        <v>3133</v>
      </c>
      <c r="C59" s="223" t="s">
        <v>648</v>
      </c>
      <c r="D59" s="224" t="s">
        <v>683</v>
      </c>
      <c r="E59" s="255" t="s">
        <v>159</v>
      </c>
      <c r="F59" s="256" t="s">
        <v>784</v>
      </c>
      <c r="G59" s="208">
        <f t="shared" si="4"/>
        <v>800000</v>
      </c>
      <c r="H59" s="237">
        <v>800000</v>
      </c>
      <c r="I59" s="237"/>
      <c r="J59" s="237"/>
      <c r="K59" s="215">
        <f t="shared" si="0"/>
        <v>800000</v>
      </c>
    </row>
    <row r="60" spans="1:17" ht="58.5" customHeight="1" x14ac:dyDescent="0.2">
      <c r="A60" s="223">
        <v>1113133</v>
      </c>
      <c r="B60" s="223">
        <v>3133</v>
      </c>
      <c r="C60" s="223" t="s">
        <v>648</v>
      </c>
      <c r="D60" s="224" t="s">
        <v>683</v>
      </c>
      <c r="E60" s="255" t="s">
        <v>160</v>
      </c>
      <c r="F60" s="256" t="s">
        <v>161</v>
      </c>
      <c r="G60" s="208">
        <f t="shared" si="4"/>
        <v>200000</v>
      </c>
      <c r="H60" s="237">
        <v>200000</v>
      </c>
      <c r="I60" s="237"/>
      <c r="J60" s="237"/>
      <c r="K60" s="215">
        <f t="shared" si="0"/>
        <v>200000</v>
      </c>
    </row>
    <row r="61" spans="1:17" ht="75.599999999999994" customHeight="1" x14ac:dyDescent="0.2">
      <c r="A61" s="223">
        <v>1113140</v>
      </c>
      <c r="B61" s="223">
        <v>3140</v>
      </c>
      <c r="C61" s="223" t="s">
        <v>648</v>
      </c>
      <c r="D61" s="224" t="s">
        <v>684</v>
      </c>
      <c r="E61" s="255" t="s">
        <v>162</v>
      </c>
      <c r="F61" s="226" t="s">
        <v>163</v>
      </c>
      <c r="G61" s="208">
        <f t="shared" si="4"/>
        <v>2071600</v>
      </c>
      <c r="H61" s="237">
        <v>2071600</v>
      </c>
      <c r="I61" s="237"/>
      <c r="J61" s="237"/>
      <c r="K61" s="215">
        <f t="shared" si="0"/>
        <v>2071600</v>
      </c>
    </row>
    <row r="62" spans="1:17" s="222" customFormat="1" ht="50.25" customHeight="1" x14ac:dyDescent="0.2">
      <c r="A62" s="223">
        <v>1115011</v>
      </c>
      <c r="B62" s="223">
        <v>5011</v>
      </c>
      <c r="C62" s="223" t="s">
        <v>685</v>
      </c>
      <c r="D62" s="224" t="s">
        <v>686</v>
      </c>
      <c r="E62" s="228" t="s">
        <v>164</v>
      </c>
      <c r="F62" s="256" t="s">
        <v>170</v>
      </c>
      <c r="G62" s="208">
        <f t="shared" si="4"/>
        <v>300000</v>
      </c>
      <c r="H62" s="208">
        <v>300000</v>
      </c>
      <c r="I62" s="259"/>
      <c r="J62" s="208"/>
      <c r="K62" s="215">
        <f t="shared" si="0"/>
        <v>300000</v>
      </c>
    </row>
    <row r="63" spans="1:17" s="222" customFormat="1" ht="50.25" customHeight="1" x14ac:dyDescent="0.2">
      <c r="A63" s="223">
        <v>1115011</v>
      </c>
      <c r="B63" s="223">
        <v>5011</v>
      </c>
      <c r="C63" s="223" t="s">
        <v>685</v>
      </c>
      <c r="D63" s="224" t="s">
        <v>686</v>
      </c>
      <c r="E63" s="228" t="s">
        <v>171</v>
      </c>
      <c r="F63" s="226" t="s">
        <v>172</v>
      </c>
      <c r="G63" s="208">
        <f t="shared" si="4"/>
        <v>2000000</v>
      </c>
      <c r="H63" s="208">
        <v>2000000</v>
      </c>
      <c r="I63" s="259"/>
      <c r="J63" s="208"/>
      <c r="K63" s="215">
        <f t="shared" si="0"/>
        <v>2000000</v>
      </c>
    </row>
    <row r="64" spans="1:17" s="222" customFormat="1" ht="50.25" customHeight="1" x14ac:dyDescent="0.2">
      <c r="A64" s="223">
        <v>1115012</v>
      </c>
      <c r="B64" s="223">
        <v>5012</v>
      </c>
      <c r="C64" s="223" t="s">
        <v>685</v>
      </c>
      <c r="D64" s="224" t="s">
        <v>686</v>
      </c>
      <c r="E64" s="228" t="s">
        <v>171</v>
      </c>
      <c r="F64" s="226" t="s">
        <v>172</v>
      </c>
      <c r="G64" s="208">
        <f>H64+I64</f>
        <v>1000000</v>
      </c>
      <c r="H64" s="208">
        <v>1000000</v>
      </c>
      <c r="I64" s="259"/>
      <c r="J64" s="208"/>
      <c r="K64" s="215">
        <f t="shared" si="0"/>
        <v>1000000</v>
      </c>
    </row>
    <row r="65" spans="1:11" s="222" customFormat="1" ht="72.400000000000006" customHeight="1" x14ac:dyDescent="0.2">
      <c r="A65" s="223">
        <v>1115062</v>
      </c>
      <c r="B65" s="223">
        <v>5062</v>
      </c>
      <c r="C65" s="223" t="s">
        <v>685</v>
      </c>
      <c r="D65" s="224" t="s">
        <v>696</v>
      </c>
      <c r="E65" s="228" t="s">
        <v>661</v>
      </c>
      <c r="F65" s="333" t="s">
        <v>662</v>
      </c>
      <c r="G65" s="208">
        <f t="shared" si="4"/>
        <v>584200</v>
      </c>
      <c r="H65" s="208">
        <v>584200</v>
      </c>
      <c r="I65" s="259"/>
      <c r="J65" s="208"/>
      <c r="K65" s="215">
        <f t="shared" si="0"/>
        <v>584200</v>
      </c>
    </row>
    <row r="66" spans="1:11" s="233" customFormat="1" ht="42.4" customHeight="1" x14ac:dyDescent="0.2">
      <c r="A66" s="260">
        <v>1500000</v>
      </c>
      <c r="B66" s="260"/>
      <c r="C66" s="260"/>
      <c r="D66" s="211" t="s">
        <v>186</v>
      </c>
      <c r="E66" s="231"/>
      <c r="F66" s="232"/>
      <c r="G66" s="214">
        <f>G67</f>
        <v>1000000</v>
      </c>
      <c r="H66" s="214">
        <f>H67</f>
        <v>1000000</v>
      </c>
      <c r="I66" s="214">
        <f>I67</f>
        <v>0</v>
      </c>
      <c r="J66" s="214">
        <f>J67</f>
        <v>0</v>
      </c>
      <c r="K66" s="215">
        <f t="shared" si="0"/>
        <v>1000000</v>
      </c>
    </row>
    <row r="67" spans="1:11" s="222" customFormat="1" ht="34.9" customHeight="1" x14ac:dyDescent="0.2">
      <c r="A67" s="261">
        <v>1510000</v>
      </c>
      <c r="B67" s="261"/>
      <c r="C67" s="261"/>
      <c r="D67" s="235" t="s">
        <v>187</v>
      </c>
      <c r="E67" s="262"/>
      <c r="F67" s="263"/>
      <c r="G67" s="253">
        <f>SUM(G68:G68)</f>
        <v>1000000</v>
      </c>
      <c r="H67" s="253">
        <f>SUM(H68:H68)</f>
        <v>1000000</v>
      </c>
      <c r="I67" s="253">
        <f>SUM(I68:I68)</f>
        <v>0</v>
      </c>
      <c r="J67" s="253">
        <f>SUM(J68:J68)</f>
        <v>0</v>
      </c>
      <c r="K67" s="215">
        <f t="shared" si="0"/>
        <v>1000000</v>
      </c>
    </row>
    <row r="68" spans="1:11" s="222" customFormat="1" ht="74.650000000000006" customHeight="1" x14ac:dyDescent="0.2">
      <c r="A68" s="314">
        <v>1517461</v>
      </c>
      <c r="B68" s="268" t="s">
        <v>173</v>
      </c>
      <c r="C68" s="268" t="s">
        <v>536</v>
      </c>
      <c r="D68" s="224" t="s">
        <v>79</v>
      </c>
      <c r="E68" s="340" t="s">
        <v>794</v>
      </c>
      <c r="F68" s="333" t="s">
        <v>792</v>
      </c>
      <c r="G68" s="208">
        <f>H68+I68</f>
        <v>1000000</v>
      </c>
      <c r="H68" s="208">
        <v>1000000</v>
      </c>
      <c r="I68" s="259"/>
      <c r="J68" s="208"/>
      <c r="K68" s="215">
        <f t="shared" si="0"/>
        <v>1000000</v>
      </c>
    </row>
    <row r="69" spans="1:11" s="233" customFormat="1" ht="69.75" customHeight="1" x14ac:dyDescent="0.2">
      <c r="A69" s="230">
        <v>1600000</v>
      </c>
      <c r="B69" s="230"/>
      <c r="C69" s="230"/>
      <c r="D69" s="211" t="s">
        <v>7</v>
      </c>
      <c r="E69" s="231"/>
      <c r="F69" s="232"/>
      <c r="G69" s="214">
        <f>G70</f>
        <v>3455100</v>
      </c>
      <c r="H69" s="214">
        <f>H70</f>
        <v>2500000</v>
      </c>
      <c r="I69" s="214">
        <f>I70</f>
        <v>955100</v>
      </c>
      <c r="J69" s="214">
        <f>J70</f>
        <v>0</v>
      </c>
      <c r="K69" s="215">
        <f t="shared" si="0"/>
        <v>3455100</v>
      </c>
    </row>
    <row r="70" spans="1:11" s="266" customFormat="1" ht="61.15" customHeight="1" x14ac:dyDescent="0.25">
      <c r="A70" s="234">
        <v>1610000</v>
      </c>
      <c r="B70" s="234"/>
      <c r="C70" s="234"/>
      <c r="D70" s="235" t="s">
        <v>8</v>
      </c>
      <c r="E70" s="262"/>
      <c r="F70" s="263"/>
      <c r="G70" s="253">
        <f>SUM(G71:G75)</f>
        <v>3455100</v>
      </c>
      <c r="H70" s="253">
        <f>SUM(H71:H75)</f>
        <v>2500000</v>
      </c>
      <c r="I70" s="253">
        <f>SUM(I71:I75)</f>
        <v>955100</v>
      </c>
      <c r="J70" s="253">
        <f>SUM(J71:J75)</f>
        <v>0</v>
      </c>
      <c r="K70" s="215">
        <f t="shared" si="0"/>
        <v>3455100</v>
      </c>
    </row>
    <row r="71" spans="1:11" s="266" customFormat="1" ht="74.650000000000006" customHeight="1" x14ac:dyDescent="0.25">
      <c r="A71" s="267">
        <v>1613242</v>
      </c>
      <c r="B71" s="267">
        <v>3242</v>
      </c>
      <c r="C71" s="268">
        <v>1090</v>
      </c>
      <c r="D71" s="229" t="s">
        <v>531</v>
      </c>
      <c r="E71" s="228" t="s">
        <v>174</v>
      </c>
      <c r="F71" s="265" t="s">
        <v>785</v>
      </c>
      <c r="G71" s="208">
        <f>H71+I71</f>
        <v>500000</v>
      </c>
      <c r="H71" s="208">
        <v>500000</v>
      </c>
      <c r="I71" s="208"/>
      <c r="J71" s="208"/>
      <c r="K71" s="215">
        <f t="shared" si="0"/>
        <v>500000</v>
      </c>
    </row>
    <row r="72" spans="1:11" ht="68.650000000000006" hidden="1" customHeight="1" x14ac:dyDescent="0.2">
      <c r="A72" s="267">
        <v>1616013</v>
      </c>
      <c r="B72" s="267">
        <v>6013</v>
      </c>
      <c r="C72" s="268" t="s">
        <v>24</v>
      </c>
      <c r="D72" s="229" t="s">
        <v>25</v>
      </c>
      <c r="E72" s="255" t="s">
        <v>175</v>
      </c>
      <c r="F72" s="265" t="s">
        <v>176</v>
      </c>
      <c r="G72" s="208">
        <f>H72+I72</f>
        <v>0</v>
      </c>
      <c r="H72" s="269"/>
      <c r="I72" s="227"/>
      <c r="J72" s="227"/>
      <c r="K72" s="215">
        <f t="shared" si="0"/>
        <v>0</v>
      </c>
    </row>
    <row r="73" spans="1:11" ht="85.15" hidden="1" customHeight="1" x14ac:dyDescent="0.2">
      <c r="A73" s="258">
        <v>1616084</v>
      </c>
      <c r="B73" s="258">
        <v>6084</v>
      </c>
      <c r="C73" s="258" t="s">
        <v>26</v>
      </c>
      <c r="D73" s="229" t="s">
        <v>27</v>
      </c>
      <c r="E73" s="270" t="s">
        <v>177</v>
      </c>
      <c r="F73" s="226" t="s">
        <v>178</v>
      </c>
      <c r="G73" s="208">
        <f>H73+I73</f>
        <v>0</v>
      </c>
      <c r="H73" s="269"/>
      <c r="I73" s="227"/>
      <c r="J73" s="227"/>
      <c r="K73" s="215">
        <f t="shared" si="0"/>
        <v>0</v>
      </c>
    </row>
    <row r="74" spans="1:11" s="276" customFormat="1" ht="69" hidden="1" customHeight="1" x14ac:dyDescent="0.2">
      <c r="A74" s="271">
        <v>1617640</v>
      </c>
      <c r="B74" s="271">
        <v>7640</v>
      </c>
      <c r="C74" s="272" t="s">
        <v>681</v>
      </c>
      <c r="D74" s="273" t="s">
        <v>28</v>
      </c>
      <c r="E74" s="274" t="s">
        <v>179</v>
      </c>
      <c r="F74" s="265" t="s">
        <v>180</v>
      </c>
      <c r="G74" s="208">
        <f>H74+I74</f>
        <v>0</v>
      </c>
      <c r="H74" s="208"/>
      <c r="I74" s="275"/>
      <c r="J74" s="275"/>
      <c r="K74" s="215">
        <f t="shared" si="0"/>
        <v>0</v>
      </c>
    </row>
    <row r="75" spans="1:11" ht="73.5" customHeight="1" x14ac:dyDescent="0.2">
      <c r="A75" s="258">
        <v>1618821</v>
      </c>
      <c r="B75" s="258" t="s">
        <v>359</v>
      </c>
      <c r="C75" s="258" t="s">
        <v>360</v>
      </c>
      <c r="D75" s="229" t="s">
        <v>361</v>
      </c>
      <c r="E75" s="270" t="s">
        <v>167</v>
      </c>
      <c r="F75" s="226" t="s">
        <v>10</v>
      </c>
      <c r="G75" s="208">
        <f>H75+I75</f>
        <v>2955100</v>
      </c>
      <c r="H75" s="237">
        <v>2000000</v>
      </c>
      <c r="I75" s="237">
        <v>955100</v>
      </c>
      <c r="J75" s="237"/>
      <c r="K75" s="215">
        <f t="shared" si="0"/>
        <v>2955100</v>
      </c>
    </row>
    <row r="76" spans="1:11" s="281" customFormat="1" ht="49.5" customHeight="1" x14ac:dyDescent="0.2">
      <c r="A76" s="277" t="s">
        <v>31</v>
      </c>
      <c r="B76" s="277"/>
      <c r="C76" s="277"/>
      <c r="D76" s="211" t="s">
        <v>11</v>
      </c>
      <c r="E76" s="278"/>
      <c r="F76" s="279"/>
      <c r="G76" s="280">
        <f>G77</f>
        <v>5200000</v>
      </c>
      <c r="H76" s="280">
        <f>H77</f>
        <v>5200000</v>
      </c>
      <c r="I76" s="280">
        <f>I77</f>
        <v>0</v>
      </c>
      <c r="J76" s="280">
        <f>J77</f>
        <v>0</v>
      </c>
      <c r="K76" s="215">
        <f t="shared" si="0"/>
        <v>5200000</v>
      </c>
    </row>
    <row r="77" spans="1:11" ht="47.1" customHeight="1" x14ac:dyDescent="0.2">
      <c r="A77" s="282" t="s">
        <v>32</v>
      </c>
      <c r="B77" s="283"/>
      <c r="C77" s="283"/>
      <c r="D77" s="235" t="s">
        <v>12</v>
      </c>
      <c r="E77" s="284"/>
      <c r="F77" s="256"/>
      <c r="G77" s="285">
        <f>SUM(G78:G79)</f>
        <v>5200000</v>
      </c>
      <c r="H77" s="285">
        <f>SUM(H78:H79)</f>
        <v>5200000</v>
      </c>
      <c r="I77" s="285">
        <f>SUM(I78:I79)</f>
        <v>0</v>
      </c>
      <c r="J77" s="285">
        <f>SUM(J78:J79)</f>
        <v>0</v>
      </c>
      <c r="K77" s="215">
        <f t="shared" si="0"/>
        <v>5200000</v>
      </c>
    </row>
    <row r="78" spans="1:11" ht="57.6" hidden="1" customHeight="1" x14ac:dyDescent="0.2">
      <c r="A78" s="267" t="s">
        <v>80</v>
      </c>
      <c r="B78" s="267" t="s">
        <v>81</v>
      </c>
      <c r="C78" s="268" t="s">
        <v>82</v>
      </c>
      <c r="D78" s="229" t="s">
        <v>83</v>
      </c>
      <c r="E78" s="286" t="s">
        <v>181</v>
      </c>
      <c r="F78" s="256" t="s">
        <v>182</v>
      </c>
      <c r="G78" s="208">
        <f>H78+I78</f>
        <v>0</v>
      </c>
      <c r="H78" s="208"/>
      <c r="I78" s="208"/>
      <c r="J78" s="208"/>
      <c r="K78" s="215">
        <f t="shared" si="0"/>
        <v>0</v>
      </c>
    </row>
    <row r="79" spans="1:11" ht="75.599999999999994" customHeight="1" x14ac:dyDescent="0.2">
      <c r="A79" s="267">
        <v>1917430</v>
      </c>
      <c r="B79" s="267">
        <v>7430</v>
      </c>
      <c r="C79" s="268" t="s">
        <v>33</v>
      </c>
      <c r="D79" s="229" t="s">
        <v>34</v>
      </c>
      <c r="E79" s="286" t="s">
        <v>786</v>
      </c>
      <c r="F79" s="226" t="s">
        <v>769</v>
      </c>
      <c r="G79" s="208">
        <f>H79+I79</f>
        <v>5200000</v>
      </c>
      <c r="H79" s="208">
        <v>5200000</v>
      </c>
      <c r="I79" s="208"/>
      <c r="J79" s="208"/>
      <c r="K79" s="215">
        <f t="shared" si="0"/>
        <v>5200000</v>
      </c>
    </row>
    <row r="80" spans="1:11" s="281" customFormat="1" ht="49.5" customHeight="1" x14ac:dyDescent="0.2">
      <c r="A80" s="210" t="s">
        <v>35</v>
      </c>
      <c r="B80" s="210"/>
      <c r="C80" s="210"/>
      <c r="D80" s="211" t="s">
        <v>109</v>
      </c>
      <c r="E80" s="278"/>
      <c r="F80" s="279"/>
      <c r="G80" s="280">
        <f>G81</f>
        <v>2950000</v>
      </c>
      <c r="H80" s="280">
        <f>H81</f>
        <v>2950000</v>
      </c>
      <c r="I80" s="280">
        <f>I81</f>
        <v>0</v>
      </c>
      <c r="J80" s="280">
        <f>J81</f>
        <v>0</v>
      </c>
      <c r="K80" s="215">
        <f t="shared" ref="K80:K130" si="5">G80</f>
        <v>2950000</v>
      </c>
    </row>
    <row r="81" spans="1:13" ht="47.1" customHeight="1" x14ac:dyDescent="0.2">
      <c r="A81" s="287" t="s">
        <v>36</v>
      </c>
      <c r="B81" s="287"/>
      <c r="C81" s="287"/>
      <c r="D81" s="235" t="s">
        <v>110</v>
      </c>
      <c r="E81" s="284"/>
      <c r="F81" s="256"/>
      <c r="G81" s="285">
        <f>SUM(G82:G83)</f>
        <v>2950000</v>
      </c>
      <c r="H81" s="285">
        <f>SUM(H82:H83)</f>
        <v>2950000</v>
      </c>
      <c r="I81" s="285">
        <f>SUM(I82:I83)</f>
        <v>0</v>
      </c>
      <c r="J81" s="285">
        <f>SUM(J82:J83)</f>
        <v>0</v>
      </c>
      <c r="K81" s="215">
        <f t="shared" si="5"/>
        <v>2950000</v>
      </c>
    </row>
    <row r="82" spans="1:13" ht="67.5" customHeight="1" x14ac:dyDescent="0.2">
      <c r="A82" s="288" t="s">
        <v>37</v>
      </c>
      <c r="B82" s="288" t="s">
        <v>84</v>
      </c>
      <c r="C82" s="236" t="s">
        <v>38</v>
      </c>
      <c r="D82" s="224" t="s">
        <v>39</v>
      </c>
      <c r="E82" s="255" t="s">
        <v>185</v>
      </c>
      <c r="F82" s="226" t="s">
        <v>787</v>
      </c>
      <c r="G82" s="208">
        <f>H82+I82</f>
        <v>2000000</v>
      </c>
      <c r="H82" s="208">
        <v>2000000</v>
      </c>
      <c r="I82" s="208"/>
      <c r="J82" s="208"/>
      <c r="K82" s="215">
        <f t="shared" si="5"/>
        <v>2000000</v>
      </c>
      <c r="M82" s="289"/>
    </row>
    <row r="83" spans="1:13" ht="68.099999999999994" customHeight="1" x14ac:dyDescent="0.2">
      <c r="A83" s="288">
        <v>2017693</v>
      </c>
      <c r="B83" s="288">
        <v>7693</v>
      </c>
      <c r="C83" s="236" t="s">
        <v>535</v>
      </c>
      <c r="D83" s="224" t="s">
        <v>539</v>
      </c>
      <c r="E83" s="255" t="s">
        <v>183</v>
      </c>
      <c r="F83" s="226" t="s">
        <v>184</v>
      </c>
      <c r="G83" s="208">
        <f>H83+I83</f>
        <v>950000</v>
      </c>
      <c r="H83" s="208">
        <v>950000</v>
      </c>
      <c r="I83" s="208"/>
      <c r="J83" s="208"/>
      <c r="K83" s="215">
        <f t="shared" si="5"/>
        <v>950000</v>
      </c>
      <c r="L83" s="226"/>
    </row>
    <row r="84" spans="1:13" s="281" customFormat="1" ht="53.65" customHeight="1" x14ac:dyDescent="0.2">
      <c r="A84" s="230">
        <v>2300000</v>
      </c>
      <c r="B84" s="230"/>
      <c r="C84" s="230"/>
      <c r="D84" s="211" t="s">
        <v>111</v>
      </c>
      <c r="E84" s="290"/>
      <c r="F84" s="291"/>
      <c r="G84" s="292">
        <f>G85</f>
        <v>1100000</v>
      </c>
      <c r="H84" s="292">
        <f>H85</f>
        <v>1100000</v>
      </c>
      <c r="I84" s="292">
        <f>I85</f>
        <v>0</v>
      </c>
      <c r="J84" s="292">
        <f>J85</f>
        <v>0</v>
      </c>
      <c r="K84" s="215">
        <f t="shared" si="5"/>
        <v>1100000</v>
      </c>
    </row>
    <row r="85" spans="1:13" ht="48.6" customHeight="1" x14ac:dyDescent="0.2">
      <c r="A85" s="234">
        <v>2310000</v>
      </c>
      <c r="B85" s="234"/>
      <c r="C85" s="234"/>
      <c r="D85" s="235" t="s">
        <v>112</v>
      </c>
      <c r="E85" s="255"/>
      <c r="F85" s="256"/>
      <c r="G85" s="293">
        <f>SUM(G86:G89)</f>
        <v>1100000</v>
      </c>
      <c r="H85" s="293">
        <f>SUM(H86:H89)</f>
        <v>1100000</v>
      </c>
      <c r="I85" s="293">
        <f>SUM(I86:I89)</f>
        <v>0</v>
      </c>
      <c r="J85" s="293">
        <f>SUM(J86:J89)</f>
        <v>0</v>
      </c>
      <c r="K85" s="215">
        <f t="shared" si="5"/>
        <v>1100000</v>
      </c>
    </row>
    <row r="86" spans="1:13" ht="85.35" customHeight="1" x14ac:dyDescent="0.2">
      <c r="A86" s="258">
        <v>2310180</v>
      </c>
      <c r="B86" s="268" t="s">
        <v>521</v>
      </c>
      <c r="C86" s="258">
        <v>133</v>
      </c>
      <c r="D86" s="229" t="s">
        <v>523</v>
      </c>
      <c r="E86" s="286" t="s">
        <v>771</v>
      </c>
      <c r="F86" s="226" t="s">
        <v>770</v>
      </c>
      <c r="G86" s="208">
        <f>H86+I86</f>
        <v>280000</v>
      </c>
      <c r="H86" s="237">
        <v>280000</v>
      </c>
      <c r="I86" s="293"/>
      <c r="J86" s="237"/>
      <c r="K86" s="215">
        <f t="shared" si="5"/>
        <v>280000</v>
      </c>
    </row>
    <row r="87" spans="1:13" ht="90.6" customHeight="1" x14ac:dyDescent="0.2">
      <c r="A87" s="236" t="s">
        <v>165</v>
      </c>
      <c r="B87" s="236" t="s">
        <v>593</v>
      </c>
      <c r="C87" s="236" t="s">
        <v>590</v>
      </c>
      <c r="D87" s="308" t="s">
        <v>594</v>
      </c>
      <c r="E87" s="228" t="s">
        <v>21</v>
      </c>
      <c r="F87" s="226" t="s">
        <v>778</v>
      </c>
      <c r="G87" s="237">
        <f>H87+I87</f>
        <v>65000</v>
      </c>
      <c r="H87" s="237">
        <v>65000</v>
      </c>
      <c r="I87" s="293"/>
      <c r="J87" s="237"/>
      <c r="K87" s="215">
        <f t="shared" si="5"/>
        <v>65000</v>
      </c>
    </row>
    <row r="88" spans="1:13" ht="95.65" customHeight="1" x14ac:dyDescent="0.2">
      <c r="A88" s="258">
        <v>2314082</v>
      </c>
      <c r="B88" s="294">
        <v>4082</v>
      </c>
      <c r="C88" s="223" t="s">
        <v>678</v>
      </c>
      <c r="D88" s="224" t="s">
        <v>680</v>
      </c>
      <c r="E88" s="255" t="s">
        <v>168</v>
      </c>
      <c r="F88" s="256" t="s">
        <v>788</v>
      </c>
      <c r="G88" s="208">
        <f>H88+I88</f>
        <v>720000</v>
      </c>
      <c r="H88" s="237">
        <v>720000</v>
      </c>
      <c r="I88" s="237"/>
      <c r="J88" s="237"/>
      <c r="K88" s="215">
        <f t="shared" si="5"/>
        <v>720000</v>
      </c>
    </row>
    <row r="89" spans="1:13" ht="80.099999999999994" customHeight="1" x14ac:dyDescent="0.2">
      <c r="A89" s="258">
        <v>2318410</v>
      </c>
      <c r="B89" s="223">
        <v>8410</v>
      </c>
      <c r="C89" s="223" t="s">
        <v>40</v>
      </c>
      <c r="D89" s="229" t="s">
        <v>41</v>
      </c>
      <c r="E89" s="255" t="s">
        <v>192</v>
      </c>
      <c r="F89" s="256" t="s">
        <v>193</v>
      </c>
      <c r="G89" s="208">
        <f>H89+I89</f>
        <v>35000</v>
      </c>
      <c r="H89" s="237">
        <v>35000</v>
      </c>
      <c r="I89" s="237"/>
      <c r="J89" s="237"/>
      <c r="K89" s="215">
        <f t="shared" si="5"/>
        <v>35000</v>
      </c>
    </row>
    <row r="90" spans="1:13" s="281" customFormat="1" ht="37.15" customHeight="1" x14ac:dyDescent="0.2">
      <c r="A90" s="230">
        <v>2400000</v>
      </c>
      <c r="B90" s="230"/>
      <c r="C90" s="230"/>
      <c r="D90" s="211" t="s">
        <v>722</v>
      </c>
      <c r="E90" s="290"/>
      <c r="F90" s="291"/>
      <c r="G90" s="292">
        <f>G91</f>
        <v>3270000</v>
      </c>
      <c r="H90" s="292">
        <f>H91</f>
        <v>2470000</v>
      </c>
      <c r="I90" s="292">
        <f>I91</f>
        <v>800000</v>
      </c>
      <c r="J90" s="292">
        <f>J91</f>
        <v>0</v>
      </c>
      <c r="K90" s="215">
        <f t="shared" si="5"/>
        <v>3270000</v>
      </c>
    </row>
    <row r="91" spans="1:13" ht="43.9" customHeight="1" x14ac:dyDescent="0.2">
      <c r="A91" s="234">
        <v>2410000</v>
      </c>
      <c r="B91" s="234"/>
      <c r="C91" s="234"/>
      <c r="D91" s="235" t="s">
        <v>723</v>
      </c>
      <c r="E91" s="255"/>
      <c r="F91" s="256"/>
      <c r="G91" s="293">
        <f>SUM(G92:G94)</f>
        <v>3270000</v>
      </c>
      <c r="H91" s="293">
        <f>SUM(H92:H94)</f>
        <v>2470000</v>
      </c>
      <c r="I91" s="293">
        <f>SUM(I92:I94)</f>
        <v>800000</v>
      </c>
      <c r="J91" s="293">
        <f>SUM(J92:J94)</f>
        <v>0</v>
      </c>
      <c r="K91" s="215">
        <f t="shared" si="5"/>
        <v>3270000</v>
      </c>
    </row>
    <row r="92" spans="1:13" ht="84.6" customHeight="1" x14ac:dyDescent="0.2">
      <c r="A92" s="223">
        <v>2416084</v>
      </c>
      <c r="B92" s="223">
        <v>6084</v>
      </c>
      <c r="C92" s="236" t="s">
        <v>26</v>
      </c>
      <c r="D92" s="308" t="s">
        <v>169</v>
      </c>
      <c r="E92" s="255" t="s">
        <v>195</v>
      </c>
      <c r="F92" s="256" t="s">
        <v>13</v>
      </c>
      <c r="G92" s="208">
        <f>H92+I92</f>
        <v>200000</v>
      </c>
      <c r="H92" s="208">
        <v>200000</v>
      </c>
      <c r="I92" s="208"/>
      <c r="J92" s="208"/>
      <c r="K92" s="215">
        <f>G92</f>
        <v>200000</v>
      </c>
    </row>
    <row r="93" spans="1:13" ht="64.150000000000006" customHeight="1" x14ac:dyDescent="0.2">
      <c r="A93" s="223">
        <v>2417110</v>
      </c>
      <c r="B93" s="223">
        <v>7110</v>
      </c>
      <c r="C93" s="223" t="s">
        <v>534</v>
      </c>
      <c r="D93" s="224" t="s">
        <v>43</v>
      </c>
      <c r="E93" s="255" t="s">
        <v>194</v>
      </c>
      <c r="F93" s="256" t="s">
        <v>14</v>
      </c>
      <c r="G93" s="208">
        <f>H93+I93</f>
        <v>970000</v>
      </c>
      <c r="H93" s="208">
        <v>970000</v>
      </c>
      <c r="I93" s="208"/>
      <c r="J93" s="208"/>
      <c r="K93" s="215">
        <f t="shared" si="5"/>
        <v>970000</v>
      </c>
    </row>
    <row r="94" spans="1:13" ht="84.6" customHeight="1" x14ac:dyDescent="0.2">
      <c r="A94" s="223">
        <v>2418831</v>
      </c>
      <c r="B94" s="223" t="s">
        <v>364</v>
      </c>
      <c r="C94" s="223" t="s">
        <v>360</v>
      </c>
      <c r="D94" s="229" t="s">
        <v>365</v>
      </c>
      <c r="E94" s="255" t="s">
        <v>195</v>
      </c>
      <c r="F94" s="256" t="s">
        <v>13</v>
      </c>
      <c r="G94" s="208">
        <f>H94+I94</f>
        <v>2100000</v>
      </c>
      <c r="H94" s="208">
        <v>1300000</v>
      </c>
      <c r="I94" s="208">
        <v>800000</v>
      </c>
      <c r="J94" s="208"/>
      <c r="K94" s="215">
        <f t="shared" si="5"/>
        <v>2100000</v>
      </c>
    </row>
    <row r="95" spans="1:13" s="281" customFormat="1" ht="45.6" customHeight="1" x14ac:dyDescent="0.2">
      <c r="A95" s="210" t="s">
        <v>44</v>
      </c>
      <c r="B95" s="210"/>
      <c r="C95" s="210"/>
      <c r="D95" s="211" t="s">
        <v>724</v>
      </c>
      <c r="E95" s="290"/>
      <c r="F95" s="291"/>
      <c r="G95" s="292">
        <f>G96</f>
        <v>1000000</v>
      </c>
      <c r="H95" s="292">
        <f>H96</f>
        <v>1000000</v>
      </c>
      <c r="I95" s="292">
        <f>I96</f>
        <v>0</v>
      </c>
      <c r="J95" s="292">
        <f>J96</f>
        <v>0</v>
      </c>
      <c r="K95" s="215">
        <f t="shared" si="5"/>
        <v>1000000</v>
      </c>
    </row>
    <row r="96" spans="1:13" ht="55.15" customHeight="1" x14ac:dyDescent="0.2">
      <c r="A96" s="287" t="s">
        <v>45</v>
      </c>
      <c r="B96" s="287"/>
      <c r="C96" s="287"/>
      <c r="D96" s="235" t="s">
        <v>725</v>
      </c>
      <c r="E96" s="255"/>
      <c r="F96" s="256"/>
      <c r="G96" s="293">
        <f>SUM(G97:G97)</f>
        <v>1000000</v>
      </c>
      <c r="H96" s="293">
        <f>SUM(H97:H97)</f>
        <v>1000000</v>
      </c>
      <c r="I96" s="293">
        <f>SUM(I97:I97)</f>
        <v>0</v>
      </c>
      <c r="J96" s="293">
        <f>SUM(J97:J97)</f>
        <v>0</v>
      </c>
      <c r="K96" s="215">
        <f t="shared" si="5"/>
        <v>1000000</v>
      </c>
    </row>
    <row r="97" spans="1:11" ht="66.599999999999994" customHeight="1" x14ac:dyDescent="0.2">
      <c r="A97" s="223">
        <v>2517630</v>
      </c>
      <c r="B97" s="223">
        <v>7630</v>
      </c>
      <c r="C97" s="223" t="s">
        <v>196</v>
      </c>
      <c r="D97" s="341" t="s">
        <v>47</v>
      </c>
      <c r="E97" s="255" t="s">
        <v>772</v>
      </c>
      <c r="F97" s="226" t="s">
        <v>773</v>
      </c>
      <c r="G97" s="208">
        <f>H97+I97</f>
        <v>1000000</v>
      </c>
      <c r="H97" s="208">
        <v>1000000</v>
      </c>
      <c r="I97" s="208"/>
      <c r="J97" s="208"/>
      <c r="K97" s="215">
        <f t="shared" si="5"/>
        <v>1000000</v>
      </c>
    </row>
    <row r="98" spans="1:11" s="281" customFormat="1" ht="37.15" customHeight="1" x14ac:dyDescent="0.2">
      <c r="A98" s="230">
        <v>2700000</v>
      </c>
      <c r="B98" s="230"/>
      <c r="C98" s="230"/>
      <c r="D98" s="211" t="s">
        <v>726</v>
      </c>
      <c r="E98" s="290"/>
      <c r="F98" s="291"/>
      <c r="G98" s="292">
        <f>G99</f>
        <v>2015000</v>
      </c>
      <c r="H98" s="292">
        <f>H99</f>
        <v>1880000</v>
      </c>
      <c r="I98" s="292">
        <f>I99</f>
        <v>135000</v>
      </c>
      <c r="J98" s="292">
        <f>J99</f>
        <v>0</v>
      </c>
      <c r="K98" s="215">
        <f t="shared" si="5"/>
        <v>2015000</v>
      </c>
    </row>
    <row r="99" spans="1:11" ht="37.9" customHeight="1" x14ac:dyDescent="0.2">
      <c r="A99" s="234">
        <v>2710000</v>
      </c>
      <c r="B99" s="234"/>
      <c r="C99" s="234"/>
      <c r="D99" s="235" t="s">
        <v>731</v>
      </c>
      <c r="E99" s="255"/>
      <c r="F99" s="256"/>
      <c r="G99" s="293">
        <f>SUM(G100:G104)</f>
        <v>2015000</v>
      </c>
      <c r="H99" s="293">
        <f>SUM(H100:H104)</f>
        <v>1880000</v>
      </c>
      <c r="I99" s="293">
        <f>SUM(I100:I104)</f>
        <v>135000</v>
      </c>
      <c r="J99" s="293">
        <f>SUM(J100:J104)</f>
        <v>0</v>
      </c>
      <c r="K99" s="215">
        <f t="shared" si="5"/>
        <v>2015000</v>
      </c>
    </row>
    <row r="100" spans="1:11" ht="80.849999999999994" customHeight="1" x14ac:dyDescent="0.2">
      <c r="A100" s="267">
        <v>2713230</v>
      </c>
      <c r="B100" s="267">
        <v>3230</v>
      </c>
      <c r="C100" s="268" t="s">
        <v>565</v>
      </c>
      <c r="D100" s="328" t="s">
        <v>750</v>
      </c>
      <c r="E100" s="255" t="s">
        <v>775</v>
      </c>
      <c r="F100" s="226" t="s">
        <v>789</v>
      </c>
      <c r="G100" s="208">
        <f>H100+I100</f>
        <v>40000</v>
      </c>
      <c r="H100" s="237">
        <v>40000</v>
      </c>
      <c r="I100" s="237"/>
      <c r="J100" s="237"/>
      <c r="K100" s="215">
        <f>G100</f>
        <v>40000</v>
      </c>
    </row>
    <row r="101" spans="1:11" ht="80.849999999999994" customHeight="1" x14ac:dyDescent="0.2">
      <c r="A101" s="267">
        <v>2713242</v>
      </c>
      <c r="B101" s="267">
        <v>3242</v>
      </c>
      <c r="C101" s="268">
        <v>1090</v>
      </c>
      <c r="D101" s="328" t="s">
        <v>531</v>
      </c>
      <c r="E101" s="228" t="s">
        <v>174</v>
      </c>
      <c r="F101" s="265" t="s">
        <v>785</v>
      </c>
      <c r="G101" s="208">
        <f>H101+I101</f>
        <v>40000</v>
      </c>
      <c r="H101" s="237">
        <v>40000</v>
      </c>
      <c r="I101" s="237"/>
      <c r="J101" s="237"/>
      <c r="K101" s="215">
        <f t="shared" si="5"/>
        <v>40000</v>
      </c>
    </row>
    <row r="102" spans="1:11" ht="80.849999999999994" customHeight="1" x14ac:dyDescent="0.2">
      <c r="A102" s="267">
        <v>2717390</v>
      </c>
      <c r="B102" s="267">
        <v>7390</v>
      </c>
      <c r="C102" s="268" t="s">
        <v>535</v>
      </c>
      <c r="D102" s="328" t="s">
        <v>751</v>
      </c>
      <c r="E102" s="255" t="s">
        <v>774</v>
      </c>
      <c r="F102" s="226" t="s">
        <v>790</v>
      </c>
      <c r="G102" s="208">
        <f>H102+I102</f>
        <v>600000</v>
      </c>
      <c r="H102" s="237">
        <v>600000</v>
      </c>
      <c r="I102" s="237"/>
      <c r="J102" s="237"/>
      <c r="K102" s="215">
        <f t="shared" si="5"/>
        <v>600000</v>
      </c>
    </row>
    <row r="103" spans="1:11" ht="102.6" customHeight="1" x14ac:dyDescent="0.2">
      <c r="A103" s="267">
        <v>2717610</v>
      </c>
      <c r="B103" s="267">
        <v>7610</v>
      </c>
      <c r="C103" s="268" t="s">
        <v>48</v>
      </c>
      <c r="D103" s="328" t="s">
        <v>49</v>
      </c>
      <c r="E103" s="255" t="s">
        <v>776</v>
      </c>
      <c r="F103" s="256" t="s">
        <v>197</v>
      </c>
      <c r="G103" s="208">
        <f>H103+I103</f>
        <v>1200000</v>
      </c>
      <c r="H103" s="237">
        <v>1200000</v>
      </c>
      <c r="I103" s="237"/>
      <c r="J103" s="237"/>
      <c r="K103" s="215">
        <f t="shared" si="5"/>
        <v>1200000</v>
      </c>
    </row>
    <row r="104" spans="1:11" ht="80.849999999999994" customHeight="1" x14ac:dyDescent="0.2">
      <c r="A104" s="244">
        <v>2718330</v>
      </c>
      <c r="B104" s="244">
        <v>8330</v>
      </c>
      <c r="C104" s="244" t="s">
        <v>29</v>
      </c>
      <c r="D104" s="246" t="s">
        <v>30</v>
      </c>
      <c r="E104" s="255" t="s">
        <v>198</v>
      </c>
      <c r="F104" s="256" t="s">
        <v>199</v>
      </c>
      <c r="G104" s="208">
        <f>H104+I104</f>
        <v>135000</v>
      </c>
      <c r="H104" s="237"/>
      <c r="I104" s="237">
        <v>135000</v>
      </c>
      <c r="J104" s="237"/>
      <c r="K104" s="215">
        <f t="shared" si="5"/>
        <v>135000</v>
      </c>
    </row>
    <row r="105" spans="1:11" s="281" customFormat="1" ht="43.9" customHeight="1" x14ac:dyDescent="0.2">
      <c r="A105" s="230" t="s">
        <v>50</v>
      </c>
      <c r="B105" s="230"/>
      <c r="C105" s="230"/>
      <c r="D105" s="211" t="s">
        <v>732</v>
      </c>
      <c r="E105" s="290"/>
      <c r="F105" s="291"/>
      <c r="G105" s="292">
        <f>G106</f>
        <v>4356000</v>
      </c>
      <c r="H105" s="292">
        <f>H106</f>
        <v>0</v>
      </c>
      <c r="I105" s="292">
        <f>I106</f>
        <v>4356000</v>
      </c>
      <c r="J105" s="292">
        <f>J106</f>
        <v>0</v>
      </c>
      <c r="K105" s="215">
        <f t="shared" si="5"/>
        <v>4356000</v>
      </c>
    </row>
    <row r="106" spans="1:11" ht="45" customHeight="1" x14ac:dyDescent="0.2">
      <c r="A106" s="234" t="s">
        <v>51</v>
      </c>
      <c r="B106" s="234"/>
      <c r="C106" s="234"/>
      <c r="D106" s="235" t="s">
        <v>733</v>
      </c>
      <c r="E106" s="255"/>
      <c r="F106" s="256"/>
      <c r="G106" s="293">
        <f>SUM(G107:G112)</f>
        <v>4356000</v>
      </c>
      <c r="H106" s="293">
        <f>SUM(H107:H112)</f>
        <v>0</v>
      </c>
      <c r="I106" s="293">
        <f>SUM(I107:I112)</f>
        <v>4356000</v>
      </c>
      <c r="J106" s="293">
        <f>SUM(J107:J112)</f>
        <v>0</v>
      </c>
      <c r="K106" s="215">
        <f t="shared" si="5"/>
        <v>4356000</v>
      </c>
    </row>
    <row r="107" spans="1:11" ht="62.1" customHeight="1" x14ac:dyDescent="0.2">
      <c r="A107" s="223">
        <v>2818311</v>
      </c>
      <c r="B107" s="223">
        <v>8311</v>
      </c>
      <c r="C107" s="236" t="s">
        <v>52</v>
      </c>
      <c r="D107" s="224" t="s">
        <v>754</v>
      </c>
      <c r="E107" s="255" t="s">
        <v>198</v>
      </c>
      <c r="F107" s="256" t="s">
        <v>199</v>
      </c>
      <c r="G107" s="208">
        <f t="shared" ref="G107:G112" si="6">H107+I107</f>
        <v>99000</v>
      </c>
      <c r="H107" s="237"/>
      <c r="I107" s="237">
        <v>99000</v>
      </c>
      <c r="J107" s="237"/>
      <c r="K107" s="215">
        <f t="shared" si="5"/>
        <v>99000</v>
      </c>
    </row>
    <row r="108" spans="1:11" ht="65.45" customHeight="1" x14ac:dyDescent="0.2">
      <c r="A108" s="223" t="s">
        <v>53</v>
      </c>
      <c r="B108" s="223" t="s">
        <v>85</v>
      </c>
      <c r="C108" s="223" t="s">
        <v>54</v>
      </c>
      <c r="D108" s="224" t="s">
        <v>55</v>
      </c>
      <c r="E108" s="255" t="s">
        <v>198</v>
      </c>
      <c r="F108" s="256" t="s">
        <v>199</v>
      </c>
      <c r="G108" s="208">
        <f t="shared" si="6"/>
        <v>350000</v>
      </c>
      <c r="H108" s="237"/>
      <c r="I108" s="237">
        <v>350000</v>
      </c>
      <c r="J108" s="237"/>
      <c r="K108" s="215">
        <f t="shared" si="5"/>
        <v>350000</v>
      </c>
    </row>
    <row r="109" spans="1:11" ht="67.5" customHeight="1" x14ac:dyDescent="0.2">
      <c r="A109" s="223" t="s">
        <v>56</v>
      </c>
      <c r="B109" s="223" t="s">
        <v>57</v>
      </c>
      <c r="C109" s="223" t="s">
        <v>58</v>
      </c>
      <c r="D109" s="224" t="s">
        <v>59</v>
      </c>
      <c r="E109" s="255" t="s">
        <v>198</v>
      </c>
      <c r="F109" s="256" t="s">
        <v>199</v>
      </c>
      <c r="G109" s="208">
        <f t="shared" si="6"/>
        <v>130000</v>
      </c>
      <c r="H109" s="237"/>
      <c r="I109" s="237">
        <v>130000</v>
      </c>
      <c r="J109" s="237"/>
      <c r="K109" s="215">
        <f t="shared" si="5"/>
        <v>130000</v>
      </c>
    </row>
    <row r="110" spans="1:11" s="205" customFormat="1" ht="98.45" customHeight="1" x14ac:dyDescent="0.25">
      <c r="A110" s="236" t="s">
        <v>86</v>
      </c>
      <c r="B110" s="236" t="s">
        <v>87</v>
      </c>
      <c r="C110" s="236" t="s">
        <v>29</v>
      </c>
      <c r="D110" s="224" t="s">
        <v>30</v>
      </c>
      <c r="E110" s="255" t="s">
        <v>223</v>
      </c>
      <c r="F110" s="256" t="s">
        <v>791</v>
      </c>
      <c r="G110" s="208">
        <f t="shared" si="6"/>
        <v>500000</v>
      </c>
      <c r="H110" s="237"/>
      <c r="I110" s="237">
        <v>500000</v>
      </c>
      <c r="J110" s="237"/>
      <c r="K110" s="215">
        <f t="shared" si="5"/>
        <v>500000</v>
      </c>
    </row>
    <row r="111" spans="1:11" s="205" customFormat="1" ht="63.6" customHeight="1" x14ac:dyDescent="0.25">
      <c r="A111" s="236" t="s">
        <v>60</v>
      </c>
      <c r="B111" s="236" t="s">
        <v>488</v>
      </c>
      <c r="C111" s="236" t="s">
        <v>521</v>
      </c>
      <c r="D111" s="224" t="s">
        <v>479</v>
      </c>
      <c r="E111" s="255" t="s">
        <v>198</v>
      </c>
      <c r="F111" s="256" t="s">
        <v>199</v>
      </c>
      <c r="G111" s="208">
        <f t="shared" si="6"/>
        <v>3277000</v>
      </c>
      <c r="H111" s="237"/>
      <c r="I111" s="237">
        <v>3277000</v>
      </c>
      <c r="J111" s="237"/>
      <c r="K111" s="215">
        <f t="shared" si="5"/>
        <v>3277000</v>
      </c>
    </row>
    <row r="112" spans="1:11" s="205" customFormat="1" ht="56.1" hidden="1" customHeight="1" x14ac:dyDescent="0.25">
      <c r="A112" s="236" t="s">
        <v>60</v>
      </c>
      <c r="B112" s="236" t="s">
        <v>488</v>
      </c>
      <c r="C112" s="236" t="s">
        <v>521</v>
      </c>
      <c r="D112" s="224" t="s">
        <v>479</v>
      </c>
      <c r="E112" s="295" t="s">
        <v>200</v>
      </c>
      <c r="F112" s="226" t="s">
        <v>201</v>
      </c>
      <c r="G112" s="208">
        <f t="shared" si="6"/>
        <v>0</v>
      </c>
      <c r="H112" s="237"/>
      <c r="I112" s="237"/>
      <c r="J112" s="237"/>
      <c r="K112" s="215">
        <f t="shared" si="5"/>
        <v>0</v>
      </c>
    </row>
    <row r="113" spans="1:11" s="281" customFormat="1" ht="60.6" customHeight="1" x14ac:dyDescent="0.2">
      <c r="A113" s="230" t="s">
        <v>61</v>
      </c>
      <c r="B113" s="230"/>
      <c r="C113" s="230"/>
      <c r="D113" s="211" t="s">
        <v>103</v>
      </c>
      <c r="E113" s="290"/>
      <c r="F113" s="291"/>
      <c r="G113" s="292">
        <f>G114</f>
        <v>5200000</v>
      </c>
      <c r="H113" s="292">
        <f>H114</f>
        <v>5200000</v>
      </c>
      <c r="I113" s="292">
        <f>I114</f>
        <v>0</v>
      </c>
      <c r="J113" s="292">
        <f>J114</f>
        <v>0</v>
      </c>
      <c r="K113" s="215">
        <f t="shared" si="5"/>
        <v>5200000</v>
      </c>
    </row>
    <row r="114" spans="1:11" ht="61.15" customHeight="1" x14ac:dyDescent="0.2">
      <c r="A114" s="234" t="s">
        <v>62</v>
      </c>
      <c r="B114" s="234"/>
      <c r="C114" s="234"/>
      <c r="D114" s="235" t="s">
        <v>104</v>
      </c>
      <c r="E114" s="255"/>
      <c r="F114" s="256"/>
      <c r="G114" s="293">
        <f>SUM(G115:G116)</f>
        <v>5200000</v>
      </c>
      <c r="H114" s="293">
        <f>SUM(H115:H116)</f>
        <v>5200000</v>
      </c>
      <c r="I114" s="293">
        <f>SUM(I115:I116)</f>
        <v>0</v>
      </c>
      <c r="J114" s="293">
        <f>SUM(J115:J116)</f>
        <v>0</v>
      </c>
      <c r="K114" s="215">
        <f t="shared" si="5"/>
        <v>5200000</v>
      </c>
    </row>
    <row r="115" spans="1:11" ht="79.900000000000006" customHeight="1" x14ac:dyDescent="0.2">
      <c r="A115" s="223" t="s">
        <v>63</v>
      </c>
      <c r="B115" s="223" t="s">
        <v>64</v>
      </c>
      <c r="C115" s="223" t="s">
        <v>65</v>
      </c>
      <c r="D115" s="224" t="s">
        <v>66</v>
      </c>
      <c r="E115" s="225" t="s">
        <v>453</v>
      </c>
      <c r="F115" s="226" t="s">
        <v>755</v>
      </c>
      <c r="G115" s="332">
        <f>H115+I115</f>
        <v>3054400</v>
      </c>
      <c r="H115" s="331">
        <v>3054400</v>
      </c>
      <c r="I115" s="237"/>
      <c r="J115" s="237"/>
      <c r="K115" s="215">
        <f t="shared" si="5"/>
        <v>3054400</v>
      </c>
    </row>
    <row r="116" spans="1:11" ht="71.099999999999994" customHeight="1" x14ac:dyDescent="0.2">
      <c r="A116" s="223" t="s">
        <v>67</v>
      </c>
      <c r="B116" s="223" t="s">
        <v>68</v>
      </c>
      <c r="C116" s="223" t="s">
        <v>69</v>
      </c>
      <c r="D116" s="224" t="s">
        <v>70</v>
      </c>
      <c r="E116" s="225" t="s">
        <v>203</v>
      </c>
      <c r="F116" s="226" t="s">
        <v>454</v>
      </c>
      <c r="G116" s="332">
        <f>H116+I116</f>
        <v>2145600</v>
      </c>
      <c r="H116" s="331">
        <v>2145600</v>
      </c>
      <c r="I116" s="237"/>
      <c r="J116" s="237"/>
      <c r="K116" s="215">
        <f t="shared" si="5"/>
        <v>2145600</v>
      </c>
    </row>
    <row r="117" spans="1:11" s="300" customFormat="1" ht="36.6" hidden="1" customHeight="1" x14ac:dyDescent="0.2">
      <c r="A117" s="296">
        <v>3700000</v>
      </c>
      <c r="B117" s="296"/>
      <c r="C117" s="296"/>
      <c r="D117" s="297" t="s">
        <v>734</v>
      </c>
      <c r="E117" s="298"/>
      <c r="F117" s="299"/>
      <c r="G117" s="321">
        <f>G118</f>
        <v>0</v>
      </c>
      <c r="H117" s="321">
        <f>H118</f>
        <v>0</v>
      </c>
      <c r="I117" s="321">
        <f>I118</f>
        <v>0</v>
      </c>
      <c r="J117" s="321">
        <f>J118</f>
        <v>0</v>
      </c>
      <c r="K117" s="215">
        <f t="shared" si="5"/>
        <v>0</v>
      </c>
    </row>
    <row r="118" spans="1:11" s="305" customFormat="1" ht="37.5" hidden="1" customHeight="1" x14ac:dyDescent="0.2">
      <c r="A118" s="301">
        <v>3710000</v>
      </c>
      <c r="B118" s="301"/>
      <c r="C118" s="301"/>
      <c r="D118" s="302" t="s">
        <v>735</v>
      </c>
      <c r="E118" s="303"/>
      <c r="F118" s="304"/>
      <c r="G118" s="322">
        <f>SUM(G119:G129)</f>
        <v>0</v>
      </c>
      <c r="H118" s="322">
        <f>SUM(H119:H129)</f>
        <v>0</v>
      </c>
      <c r="I118" s="322">
        <f>SUM(I119:I129)</f>
        <v>0</v>
      </c>
      <c r="J118" s="322">
        <f>SUM(J119:J129)</f>
        <v>0</v>
      </c>
      <c r="K118" s="215">
        <f t="shared" si="5"/>
        <v>0</v>
      </c>
    </row>
    <row r="119" spans="1:11" s="305" customFormat="1" ht="73.5" hidden="1" customHeight="1" x14ac:dyDescent="0.2">
      <c r="A119" s="306" t="s">
        <v>72</v>
      </c>
      <c r="B119" s="307">
        <v>9800</v>
      </c>
      <c r="C119" s="306" t="s">
        <v>521</v>
      </c>
      <c r="D119" s="308" t="s">
        <v>73</v>
      </c>
      <c r="E119" s="255" t="s">
        <v>736</v>
      </c>
      <c r="F119" s="226" t="s">
        <v>202</v>
      </c>
      <c r="G119" s="323">
        <f t="shared" ref="G119:G128" si="7">H119+I119</f>
        <v>0</v>
      </c>
      <c r="H119" s="323"/>
      <c r="I119" s="322"/>
      <c r="J119" s="322"/>
      <c r="K119" s="215">
        <f t="shared" si="5"/>
        <v>0</v>
      </c>
    </row>
    <row r="120" spans="1:11" s="305" customFormat="1" ht="66" hidden="1" customHeight="1" x14ac:dyDescent="0.2">
      <c r="A120" s="309" t="s">
        <v>72</v>
      </c>
      <c r="B120" s="310">
        <v>9800</v>
      </c>
      <c r="C120" s="309" t="s">
        <v>521</v>
      </c>
      <c r="D120" s="311" t="s">
        <v>73</v>
      </c>
      <c r="E120" s="312" t="s">
        <v>737</v>
      </c>
      <c r="F120" s="313" t="s">
        <v>697</v>
      </c>
      <c r="G120" s="324">
        <f t="shared" si="7"/>
        <v>0</v>
      </c>
      <c r="H120" s="323"/>
      <c r="I120" s="323"/>
      <c r="J120" s="323"/>
      <c r="K120" s="215">
        <f t="shared" si="5"/>
        <v>0</v>
      </c>
    </row>
    <row r="121" spans="1:11" s="305" customFormat="1" ht="58.5" hidden="1" customHeight="1" x14ac:dyDescent="0.2">
      <c r="A121" s="309" t="s">
        <v>72</v>
      </c>
      <c r="B121" s="310">
        <v>9800</v>
      </c>
      <c r="C121" s="309" t="s">
        <v>521</v>
      </c>
      <c r="D121" s="311" t="s">
        <v>73</v>
      </c>
      <c r="E121" s="312" t="s">
        <v>738</v>
      </c>
      <c r="F121" s="313" t="s">
        <v>698</v>
      </c>
      <c r="G121" s="324">
        <f t="shared" si="7"/>
        <v>0</v>
      </c>
      <c r="H121" s="323"/>
      <c r="I121" s="323"/>
      <c r="J121" s="323"/>
      <c r="K121" s="215">
        <f t="shared" si="5"/>
        <v>0</v>
      </c>
    </row>
    <row r="122" spans="1:11" s="305" customFormat="1" ht="89.65" hidden="1" customHeight="1" x14ac:dyDescent="0.2">
      <c r="A122" s="309" t="s">
        <v>72</v>
      </c>
      <c r="B122" s="310">
        <v>9800</v>
      </c>
      <c r="C122" s="309" t="s">
        <v>521</v>
      </c>
      <c r="D122" s="311" t="s">
        <v>73</v>
      </c>
      <c r="E122" s="312" t="s">
        <v>0</v>
      </c>
      <c r="F122" s="313" t="s">
        <v>699</v>
      </c>
      <c r="G122" s="324">
        <f t="shared" si="7"/>
        <v>0</v>
      </c>
      <c r="H122" s="323"/>
      <c r="I122" s="323"/>
      <c r="J122" s="323"/>
      <c r="K122" s="215">
        <f t="shared" si="5"/>
        <v>0</v>
      </c>
    </row>
    <row r="123" spans="1:11" s="305" customFormat="1" ht="86.1" hidden="1" customHeight="1" x14ac:dyDescent="0.2">
      <c r="A123" s="309" t="s">
        <v>72</v>
      </c>
      <c r="B123" s="310">
        <v>9800</v>
      </c>
      <c r="C123" s="309" t="s">
        <v>521</v>
      </c>
      <c r="D123" s="311" t="s">
        <v>73</v>
      </c>
      <c r="E123" s="303" t="s">
        <v>1</v>
      </c>
      <c r="F123" s="313" t="s">
        <v>700</v>
      </c>
      <c r="G123" s="324">
        <f t="shared" si="7"/>
        <v>0</v>
      </c>
      <c r="H123" s="323"/>
      <c r="I123" s="323"/>
      <c r="J123" s="323"/>
      <c r="K123" s="215">
        <f t="shared" si="5"/>
        <v>0</v>
      </c>
    </row>
    <row r="124" spans="1:11" s="305" customFormat="1" ht="86.1" hidden="1" customHeight="1" x14ac:dyDescent="0.2">
      <c r="A124" s="309" t="s">
        <v>72</v>
      </c>
      <c r="B124" s="310">
        <v>9800</v>
      </c>
      <c r="C124" s="309" t="s">
        <v>521</v>
      </c>
      <c r="D124" s="311" t="s">
        <v>73</v>
      </c>
      <c r="E124" s="303" t="s">
        <v>2</v>
      </c>
      <c r="F124" s="313" t="s">
        <v>701</v>
      </c>
      <c r="G124" s="324">
        <f t="shared" si="7"/>
        <v>0</v>
      </c>
      <c r="H124" s="323"/>
      <c r="I124" s="323"/>
      <c r="J124" s="323"/>
      <c r="K124" s="215">
        <f t="shared" si="5"/>
        <v>0</v>
      </c>
    </row>
    <row r="125" spans="1:11" s="305" customFormat="1" ht="86.1" hidden="1" customHeight="1" x14ac:dyDescent="0.2">
      <c r="A125" s="309" t="s">
        <v>72</v>
      </c>
      <c r="B125" s="310">
        <v>9800</v>
      </c>
      <c r="C125" s="309" t="s">
        <v>521</v>
      </c>
      <c r="D125" s="311" t="s">
        <v>73</v>
      </c>
      <c r="E125" s="255" t="s">
        <v>702</v>
      </c>
      <c r="F125" s="226" t="s">
        <v>703</v>
      </c>
      <c r="G125" s="324">
        <f t="shared" si="7"/>
        <v>0</v>
      </c>
      <c r="H125" s="323"/>
      <c r="I125" s="323"/>
      <c r="J125" s="323"/>
      <c r="K125" s="215">
        <f t="shared" si="5"/>
        <v>0</v>
      </c>
    </row>
    <row r="126" spans="1:11" s="305" customFormat="1" ht="86.1" hidden="1" customHeight="1" x14ac:dyDescent="0.2">
      <c r="A126" s="309" t="s">
        <v>72</v>
      </c>
      <c r="B126" s="310">
        <v>9800</v>
      </c>
      <c r="C126" s="309" t="s">
        <v>521</v>
      </c>
      <c r="D126" s="311" t="s">
        <v>73</v>
      </c>
      <c r="E126" s="255" t="s">
        <v>15</v>
      </c>
      <c r="F126" s="313" t="s">
        <v>704</v>
      </c>
      <c r="G126" s="324">
        <f t="shared" si="7"/>
        <v>0</v>
      </c>
      <c r="H126" s="323"/>
      <c r="I126" s="323"/>
      <c r="J126" s="323"/>
      <c r="K126" s="215">
        <f t="shared" si="5"/>
        <v>0</v>
      </c>
    </row>
    <row r="127" spans="1:11" s="305" customFormat="1" ht="86.1" hidden="1" customHeight="1" x14ac:dyDescent="0.2">
      <c r="A127" s="306" t="s">
        <v>72</v>
      </c>
      <c r="B127" s="307">
        <v>9800</v>
      </c>
      <c r="C127" s="306" t="s">
        <v>521</v>
      </c>
      <c r="D127" s="308" t="s">
        <v>73</v>
      </c>
      <c r="E127" s="255" t="s">
        <v>16</v>
      </c>
      <c r="F127" s="226" t="s">
        <v>705</v>
      </c>
      <c r="G127" s="324">
        <f t="shared" si="7"/>
        <v>0</v>
      </c>
      <c r="H127" s="237"/>
      <c r="I127" s="323"/>
      <c r="J127" s="323"/>
      <c r="K127" s="215">
        <f t="shared" si="5"/>
        <v>0</v>
      </c>
    </row>
    <row r="128" spans="1:11" ht="88.9" hidden="1" customHeight="1" x14ac:dyDescent="0.2">
      <c r="A128" s="314">
        <v>3719800</v>
      </c>
      <c r="B128" s="314">
        <v>9800</v>
      </c>
      <c r="C128" s="236" t="s">
        <v>521</v>
      </c>
      <c r="D128" s="308" t="s">
        <v>73</v>
      </c>
      <c r="E128" s="255" t="s">
        <v>17</v>
      </c>
      <c r="F128" s="256" t="s">
        <v>706</v>
      </c>
      <c r="G128" s="324">
        <f t="shared" si="7"/>
        <v>0</v>
      </c>
      <c r="H128" s="237"/>
      <c r="I128" s="293"/>
      <c r="J128" s="293"/>
      <c r="K128" s="215">
        <f t="shared" si="5"/>
        <v>0</v>
      </c>
    </row>
    <row r="129" spans="1:15" s="305" customFormat="1" ht="86.1" hidden="1" customHeight="1" x14ac:dyDescent="0.2">
      <c r="A129" s="309" t="s">
        <v>72</v>
      </c>
      <c r="B129" s="310">
        <v>9800</v>
      </c>
      <c r="C129" s="309" t="s">
        <v>521</v>
      </c>
      <c r="D129" s="311" t="s">
        <v>73</v>
      </c>
      <c r="E129" s="255" t="s">
        <v>19</v>
      </c>
      <c r="F129" s="226" t="s">
        <v>707</v>
      </c>
      <c r="G129" s="324">
        <f>H129+I129</f>
        <v>0</v>
      </c>
      <c r="H129" s="323"/>
      <c r="I129" s="323"/>
      <c r="J129" s="323"/>
      <c r="K129" s="215">
        <f t="shared" si="5"/>
        <v>0</v>
      </c>
    </row>
    <row r="130" spans="1:15" s="281" customFormat="1" ht="23.65" customHeight="1" x14ac:dyDescent="0.2">
      <c r="A130" s="315"/>
      <c r="B130" s="315"/>
      <c r="C130" s="315"/>
      <c r="D130" s="316" t="s">
        <v>74</v>
      </c>
      <c r="E130" s="290"/>
      <c r="F130" s="291"/>
      <c r="G130" s="292">
        <f>G14+G20+G29+G37+G46+G49+G56+G66+G69+G76+G80+G84+G90+G95+G98+G105+G113+G117</f>
        <v>106279340</v>
      </c>
      <c r="H130" s="292">
        <f>H14+H20+H29+H37+H46+H49+H56+H66+H69+H76+H80+H84+H90+H95+H98+H105+H113+H117</f>
        <v>100033240</v>
      </c>
      <c r="I130" s="292">
        <f>I14+I20+I29+I37+I46+I49+I56+I66+I69+I76+I80+I84+I90+I95+I98+I105+I113+I117</f>
        <v>6246100</v>
      </c>
      <c r="J130" s="292">
        <f>J14+J20+J29+J37+J46+J49+J56+J66+J69+J76+J80+J84+J90+J95+J98+J105+J113+J117</f>
        <v>0</v>
      </c>
      <c r="K130" s="215">
        <f t="shared" si="5"/>
        <v>106279340</v>
      </c>
    </row>
    <row r="131" spans="1:15" ht="27.4" customHeight="1" x14ac:dyDescent="0.2">
      <c r="E131" s="200"/>
      <c r="F131" s="200"/>
      <c r="G131" s="200"/>
      <c r="H131" s="320"/>
      <c r="I131" s="200"/>
      <c r="J131" s="200"/>
      <c r="K131" s="32">
        <v>1</v>
      </c>
    </row>
    <row r="132" spans="1:15" s="122" customFormat="1" ht="40.5" customHeight="1" x14ac:dyDescent="0.3">
      <c r="A132" s="120"/>
      <c r="B132" s="317"/>
      <c r="C132" s="317"/>
      <c r="D132" s="317" t="s">
        <v>345</v>
      </c>
      <c r="E132" s="317"/>
      <c r="F132" s="317"/>
      <c r="H132" s="350" t="s">
        <v>739</v>
      </c>
      <c r="I132" s="350"/>
      <c r="J132" s="350"/>
      <c r="K132" s="122">
        <v>1</v>
      </c>
      <c r="L132" s="135"/>
      <c r="M132" s="135"/>
      <c r="N132" s="318"/>
      <c r="O132" s="135"/>
    </row>
    <row r="133" spans="1:15" s="122" customFormat="1" ht="13.9" customHeight="1" x14ac:dyDescent="0.2">
      <c r="A133" s="120"/>
      <c r="B133" s="120"/>
      <c r="C133" s="120"/>
      <c r="D133" s="121"/>
      <c r="K133" s="122">
        <v>1</v>
      </c>
    </row>
    <row r="134" spans="1:15" s="122" customFormat="1" ht="11.25" x14ac:dyDescent="0.2">
      <c r="A134" s="120"/>
      <c r="B134" s="120"/>
      <c r="C134" s="120"/>
      <c r="D134" s="121"/>
      <c r="K134" s="122">
        <v>1</v>
      </c>
    </row>
    <row r="135" spans="1:15" s="122" customFormat="1" ht="18.75" x14ac:dyDescent="0.3">
      <c r="A135" s="120"/>
      <c r="B135" s="120"/>
      <c r="C135" s="120"/>
      <c r="D135" s="319" t="s">
        <v>324</v>
      </c>
      <c r="K135" s="122">
        <v>1</v>
      </c>
    </row>
    <row r="136" spans="1:15" x14ac:dyDescent="0.2">
      <c r="E136" s="200"/>
      <c r="F136" s="200"/>
      <c r="G136" s="200"/>
      <c r="H136" s="200"/>
      <c r="I136" s="200"/>
      <c r="J136" s="320"/>
    </row>
    <row r="137" spans="1:15" x14ac:dyDescent="0.2">
      <c r="E137" s="200"/>
      <c r="F137" s="200"/>
      <c r="G137" s="200"/>
      <c r="H137" s="200"/>
      <c r="I137" s="200"/>
      <c r="J137" s="200"/>
    </row>
    <row r="138" spans="1:15" x14ac:dyDescent="0.2">
      <c r="E138" s="200"/>
      <c r="F138" s="200"/>
      <c r="G138" s="200"/>
      <c r="H138" s="200"/>
      <c r="I138" s="200"/>
      <c r="J138" s="200"/>
    </row>
    <row r="139" spans="1:15" x14ac:dyDescent="0.2">
      <c r="E139" s="200"/>
      <c r="F139" s="200"/>
      <c r="G139" s="200"/>
      <c r="H139" s="200"/>
      <c r="I139" s="200"/>
      <c r="J139" s="200"/>
    </row>
    <row r="140" spans="1:15" x14ac:dyDescent="0.2">
      <c r="E140" s="200"/>
      <c r="F140" s="200"/>
      <c r="G140" s="200"/>
      <c r="H140" s="200"/>
      <c r="I140" s="200"/>
      <c r="J140" s="200"/>
    </row>
    <row r="141" spans="1:15" x14ac:dyDescent="0.2">
      <c r="E141" s="200"/>
      <c r="F141" s="200"/>
      <c r="G141" s="200"/>
      <c r="H141" s="200"/>
      <c r="I141" s="200"/>
      <c r="J141" s="200"/>
    </row>
    <row r="142" spans="1:15" x14ac:dyDescent="0.2">
      <c r="E142" s="200"/>
      <c r="F142" s="200"/>
      <c r="G142" s="200"/>
      <c r="H142" s="200"/>
      <c r="I142" s="200"/>
      <c r="J142" s="200"/>
    </row>
    <row r="143" spans="1:15" x14ac:dyDescent="0.2">
      <c r="E143" s="200"/>
      <c r="F143" s="200"/>
      <c r="G143" s="200"/>
      <c r="H143" s="200"/>
      <c r="I143" s="200"/>
      <c r="J143" s="200"/>
    </row>
    <row r="144" spans="1:15" x14ac:dyDescent="0.2">
      <c r="E144" s="200"/>
      <c r="F144" s="200"/>
      <c r="G144" s="200"/>
      <c r="H144" s="200"/>
      <c r="I144" s="200"/>
      <c r="J144" s="200"/>
    </row>
    <row r="145" spans="5:10" x14ac:dyDescent="0.2">
      <c r="E145" s="200"/>
      <c r="F145" s="200"/>
      <c r="G145" s="200"/>
      <c r="H145" s="200"/>
      <c r="I145" s="200"/>
      <c r="J145" s="200"/>
    </row>
    <row r="146" spans="5:10" x14ac:dyDescent="0.2">
      <c r="E146" s="200"/>
      <c r="F146" s="200"/>
      <c r="G146" s="200"/>
      <c r="H146" s="200"/>
      <c r="I146" s="200"/>
      <c r="J146" s="200"/>
    </row>
    <row r="147" spans="5:10" x14ac:dyDescent="0.2">
      <c r="E147" s="200"/>
      <c r="F147" s="200"/>
      <c r="G147" s="200"/>
      <c r="H147" s="200"/>
      <c r="I147" s="200"/>
      <c r="J147" s="200"/>
    </row>
    <row r="148" spans="5:10" x14ac:dyDescent="0.2">
      <c r="E148" s="200"/>
      <c r="F148" s="200"/>
      <c r="G148" s="200"/>
      <c r="H148" s="200"/>
      <c r="I148" s="200"/>
      <c r="J148" s="200"/>
    </row>
    <row r="149" spans="5:10" x14ac:dyDescent="0.2">
      <c r="E149" s="200"/>
      <c r="F149" s="200"/>
      <c r="G149" s="200"/>
      <c r="H149" s="200"/>
      <c r="I149" s="200"/>
      <c r="J149" s="200"/>
    </row>
    <row r="150" spans="5:10" x14ac:dyDescent="0.2">
      <c r="E150" s="200"/>
      <c r="F150" s="200"/>
      <c r="G150" s="200"/>
      <c r="H150" s="200"/>
      <c r="I150" s="200"/>
      <c r="J150" s="200"/>
    </row>
    <row r="151" spans="5:10" x14ac:dyDescent="0.2">
      <c r="E151" s="200"/>
      <c r="F151" s="200"/>
      <c r="G151" s="200"/>
      <c r="H151" s="200"/>
      <c r="I151" s="200"/>
      <c r="J151" s="200"/>
    </row>
    <row r="152" spans="5:10" x14ac:dyDescent="0.2">
      <c r="E152" s="200"/>
      <c r="F152" s="200"/>
      <c r="G152" s="200"/>
      <c r="H152" s="200"/>
      <c r="I152" s="200"/>
      <c r="J152" s="200"/>
    </row>
    <row r="153" spans="5:10" x14ac:dyDescent="0.2">
      <c r="E153" s="200"/>
      <c r="F153" s="200"/>
      <c r="G153" s="200"/>
      <c r="H153" s="200"/>
      <c r="I153" s="200"/>
      <c r="J153" s="200"/>
    </row>
    <row r="154" spans="5:10" x14ac:dyDescent="0.2">
      <c r="E154" s="200"/>
      <c r="F154" s="200"/>
      <c r="G154" s="200"/>
      <c r="H154" s="200"/>
      <c r="I154" s="200"/>
      <c r="J154" s="200"/>
    </row>
    <row r="155" spans="5:10" x14ac:dyDescent="0.2">
      <c r="E155" s="200"/>
      <c r="F155" s="200"/>
      <c r="G155" s="200"/>
      <c r="H155" s="200"/>
      <c r="I155" s="200"/>
      <c r="J155" s="200"/>
    </row>
    <row r="156" spans="5:10" x14ac:dyDescent="0.2">
      <c r="E156" s="200"/>
      <c r="F156" s="200"/>
      <c r="G156" s="200"/>
      <c r="H156" s="200"/>
      <c r="I156" s="200"/>
      <c r="J156" s="200"/>
    </row>
    <row r="157" spans="5:10" x14ac:dyDescent="0.2">
      <c r="E157" s="200"/>
      <c r="F157" s="200"/>
      <c r="G157" s="200"/>
      <c r="H157" s="200"/>
      <c r="I157" s="200"/>
      <c r="J157" s="200"/>
    </row>
    <row r="158" spans="5:10" x14ac:dyDescent="0.2">
      <c r="E158" s="200"/>
      <c r="F158" s="200"/>
      <c r="G158" s="200"/>
      <c r="H158" s="200"/>
      <c r="I158" s="200"/>
      <c r="J158" s="200"/>
    </row>
    <row r="159" spans="5:10" x14ac:dyDescent="0.2">
      <c r="E159" s="200"/>
      <c r="F159" s="200"/>
      <c r="G159" s="200"/>
      <c r="H159" s="200"/>
      <c r="I159" s="200"/>
      <c r="J159" s="200"/>
    </row>
    <row r="160" spans="5:10" x14ac:dyDescent="0.2">
      <c r="E160" s="200"/>
      <c r="F160" s="200"/>
      <c r="G160" s="200"/>
      <c r="H160" s="200"/>
      <c r="I160" s="200"/>
      <c r="J160" s="200"/>
    </row>
    <row r="161" spans="5:10" x14ac:dyDescent="0.2">
      <c r="E161" s="200"/>
      <c r="F161" s="200"/>
      <c r="G161" s="200"/>
      <c r="H161" s="200"/>
      <c r="I161" s="200"/>
      <c r="J161" s="200"/>
    </row>
    <row r="162" spans="5:10" x14ac:dyDescent="0.2">
      <c r="E162" s="200"/>
      <c r="F162" s="200"/>
      <c r="G162" s="200"/>
      <c r="H162" s="200"/>
      <c r="I162" s="200"/>
      <c r="J162" s="200"/>
    </row>
    <row r="163" spans="5:10" x14ac:dyDescent="0.2">
      <c r="E163" s="200"/>
      <c r="F163" s="200"/>
      <c r="G163" s="200"/>
      <c r="H163" s="200"/>
      <c r="I163" s="200"/>
      <c r="J163" s="200"/>
    </row>
    <row r="164" spans="5:10" x14ac:dyDescent="0.2">
      <c r="E164" s="200"/>
      <c r="F164" s="200"/>
      <c r="G164" s="200"/>
      <c r="H164" s="200"/>
      <c r="I164" s="200"/>
      <c r="J164" s="200"/>
    </row>
    <row r="165" spans="5:10" x14ac:dyDescent="0.2">
      <c r="E165" s="200"/>
      <c r="F165" s="200"/>
      <c r="G165" s="200"/>
      <c r="H165" s="200"/>
      <c r="I165" s="200"/>
      <c r="J165" s="200"/>
    </row>
    <row r="166" spans="5:10" x14ac:dyDescent="0.2">
      <c r="E166" s="200"/>
      <c r="F166" s="200"/>
      <c r="G166" s="200"/>
      <c r="H166" s="200"/>
      <c r="I166" s="200"/>
      <c r="J166" s="200"/>
    </row>
    <row r="167" spans="5:10" x14ac:dyDescent="0.2">
      <c r="E167" s="200"/>
      <c r="F167" s="200"/>
      <c r="G167" s="200"/>
      <c r="H167" s="200"/>
      <c r="I167" s="200"/>
      <c r="J167" s="200"/>
    </row>
    <row r="168" spans="5:10" x14ac:dyDescent="0.2">
      <c r="E168" s="200"/>
      <c r="F168" s="200"/>
      <c r="G168" s="200"/>
      <c r="H168" s="200"/>
      <c r="I168" s="200"/>
      <c r="J168" s="200"/>
    </row>
    <row r="169" spans="5:10" x14ac:dyDescent="0.2">
      <c r="E169" s="200"/>
      <c r="F169" s="200"/>
      <c r="G169" s="200"/>
      <c r="H169" s="200"/>
      <c r="I169" s="200"/>
      <c r="J169" s="200"/>
    </row>
    <row r="170" spans="5:10" x14ac:dyDescent="0.2">
      <c r="E170" s="200"/>
      <c r="F170" s="200"/>
      <c r="G170" s="200"/>
      <c r="H170" s="200"/>
      <c r="I170" s="200"/>
      <c r="J170" s="200"/>
    </row>
    <row r="171" spans="5:10" x14ac:dyDescent="0.2">
      <c r="E171" s="200"/>
      <c r="F171" s="200"/>
      <c r="G171" s="200"/>
      <c r="H171" s="200"/>
      <c r="I171" s="200"/>
      <c r="J171" s="200"/>
    </row>
    <row r="172" spans="5:10" x14ac:dyDescent="0.2">
      <c r="E172" s="200"/>
      <c r="F172" s="200"/>
      <c r="G172" s="200"/>
      <c r="H172" s="200"/>
      <c r="I172" s="200"/>
      <c r="J172" s="200"/>
    </row>
    <row r="173" spans="5:10" x14ac:dyDescent="0.2">
      <c r="E173" s="200"/>
      <c r="F173" s="200"/>
      <c r="G173" s="200"/>
      <c r="H173" s="200"/>
      <c r="I173" s="200"/>
      <c r="J173" s="200"/>
    </row>
    <row r="174" spans="5:10" x14ac:dyDescent="0.2">
      <c r="E174" s="200"/>
      <c r="F174" s="200"/>
      <c r="G174" s="200"/>
      <c r="H174" s="200"/>
      <c r="I174" s="200"/>
      <c r="J174" s="200"/>
    </row>
    <row r="175" spans="5:10" x14ac:dyDescent="0.2">
      <c r="E175" s="200"/>
      <c r="F175" s="200"/>
      <c r="G175" s="200"/>
      <c r="H175" s="200"/>
      <c r="I175" s="200"/>
      <c r="J175" s="200"/>
    </row>
    <row r="176" spans="5:10" x14ac:dyDescent="0.2">
      <c r="E176" s="200"/>
      <c r="F176" s="200"/>
      <c r="G176" s="200"/>
      <c r="H176" s="200"/>
      <c r="I176" s="200"/>
      <c r="J176" s="200"/>
    </row>
    <row r="177" spans="5:10" x14ac:dyDescent="0.2">
      <c r="E177" s="200"/>
      <c r="F177" s="200"/>
      <c r="G177" s="200"/>
      <c r="H177" s="200"/>
      <c r="I177" s="200"/>
      <c r="J177" s="200"/>
    </row>
    <row r="178" spans="5:10" x14ac:dyDescent="0.2">
      <c r="E178" s="200"/>
      <c r="F178" s="200"/>
      <c r="G178" s="200"/>
      <c r="H178" s="200"/>
      <c r="I178" s="200"/>
      <c r="J178" s="200"/>
    </row>
    <row r="179" spans="5:10" x14ac:dyDescent="0.2">
      <c r="E179" s="200"/>
      <c r="F179" s="200"/>
      <c r="G179" s="200"/>
      <c r="H179" s="200"/>
      <c r="I179" s="200"/>
      <c r="J179" s="200"/>
    </row>
    <row r="180" spans="5:10" x14ac:dyDescent="0.2">
      <c r="E180" s="200"/>
      <c r="F180" s="200"/>
      <c r="G180" s="200"/>
      <c r="H180" s="200"/>
      <c r="I180" s="200"/>
      <c r="J180" s="200"/>
    </row>
    <row r="181" spans="5:10" x14ac:dyDescent="0.2">
      <c r="E181" s="200"/>
      <c r="F181" s="200"/>
      <c r="G181" s="200"/>
      <c r="H181" s="200"/>
      <c r="I181" s="200"/>
      <c r="J181" s="200"/>
    </row>
    <row r="182" spans="5:10" x14ac:dyDescent="0.2">
      <c r="E182" s="200"/>
      <c r="F182" s="200"/>
      <c r="G182" s="200"/>
      <c r="H182" s="200"/>
      <c r="I182" s="200"/>
      <c r="J182" s="200"/>
    </row>
    <row r="183" spans="5:10" x14ac:dyDescent="0.2">
      <c r="E183" s="200"/>
      <c r="F183" s="200"/>
      <c r="G183" s="200"/>
      <c r="H183" s="200"/>
      <c r="I183" s="200"/>
      <c r="J183" s="200"/>
    </row>
    <row r="184" spans="5:10" x14ac:dyDescent="0.2">
      <c r="E184" s="200"/>
      <c r="F184" s="200"/>
      <c r="G184" s="200"/>
      <c r="H184" s="200"/>
      <c r="I184" s="200"/>
      <c r="J184" s="200"/>
    </row>
    <row r="185" spans="5:10" x14ac:dyDescent="0.2">
      <c r="E185" s="200"/>
      <c r="F185" s="200"/>
      <c r="G185" s="200"/>
      <c r="H185" s="200"/>
      <c r="I185" s="200"/>
      <c r="J185" s="200"/>
    </row>
    <row r="186" spans="5:10" x14ac:dyDescent="0.2">
      <c r="E186" s="200"/>
      <c r="F186" s="200"/>
      <c r="G186" s="200"/>
      <c r="H186" s="200"/>
      <c r="I186" s="200"/>
      <c r="J186" s="200"/>
    </row>
    <row r="187" spans="5:10" x14ac:dyDescent="0.2">
      <c r="E187" s="200"/>
      <c r="F187" s="200"/>
      <c r="G187" s="200"/>
      <c r="H187" s="200"/>
      <c r="I187" s="200"/>
      <c r="J187" s="200"/>
    </row>
    <row r="188" spans="5:10" x14ac:dyDescent="0.2">
      <c r="E188" s="200"/>
      <c r="F188" s="200"/>
      <c r="G188" s="200"/>
      <c r="H188" s="200"/>
      <c r="I188" s="200"/>
      <c r="J188" s="200"/>
    </row>
    <row r="189" spans="5:10" x14ac:dyDescent="0.2">
      <c r="E189" s="200"/>
      <c r="F189" s="200"/>
      <c r="G189" s="200"/>
      <c r="H189" s="200"/>
      <c r="I189" s="200"/>
      <c r="J189" s="200"/>
    </row>
    <row r="190" spans="5:10" x14ac:dyDescent="0.2">
      <c r="E190" s="200"/>
      <c r="F190" s="200"/>
      <c r="G190" s="200"/>
      <c r="H190" s="200"/>
      <c r="I190" s="200"/>
      <c r="J190" s="200"/>
    </row>
    <row r="191" spans="5:10" x14ac:dyDescent="0.2">
      <c r="E191" s="200"/>
      <c r="F191" s="200"/>
      <c r="G191" s="200"/>
      <c r="H191" s="200"/>
      <c r="I191" s="200"/>
      <c r="J191" s="200"/>
    </row>
    <row r="192" spans="5:10" x14ac:dyDescent="0.2">
      <c r="E192" s="200"/>
      <c r="F192" s="200"/>
      <c r="G192" s="200"/>
      <c r="H192" s="200"/>
      <c r="I192" s="200"/>
      <c r="J192" s="200"/>
    </row>
    <row r="193" spans="5:10" x14ac:dyDescent="0.2">
      <c r="E193" s="200"/>
      <c r="F193" s="200"/>
      <c r="G193" s="200"/>
      <c r="H193" s="200"/>
      <c r="I193" s="200"/>
      <c r="J193" s="200"/>
    </row>
    <row r="194" spans="5:10" x14ac:dyDescent="0.2">
      <c r="E194" s="200"/>
      <c r="F194" s="200"/>
      <c r="G194" s="200"/>
      <c r="H194" s="200"/>
      <c r="I194" s="200"/>
      <c r="J194" s="200"/>
    </row>
    <row r="195" spans="5:10" x14ac:dyDescent="0.2">
      <c r="E195" s="200"/>
      <c r="F195" s="200"/>
      <c r="G195" s="200"/>
      <c r="H195" s="200"/>
      <c r="I195" s="200"/>
      <c r="J195" s="200"/>
    </row>
    <row r="196" spans="5:10" x14ac:dyDescent="0.2">
      <c r="E196" s="200"/>
      <c r="F196" s="200"/>
      <c r="G196" s="200"/>
      <c r="H196" s="200"/>
      <c r="I196" s="200"/>
      <c r="J196" s="200"/>
    </row>
    <row r="197" spans="5:10" x14ac:dyDescent="0.2">
      <c r="E197" s="200"/>
      <c r="F197" s="200"/>
      <c r="G197" s="200"/>
      <c r="H197" s="200"/>
      <c r="I197" s="200"/>
      <c r="J197" s="200"/>
    </row>
    <row r="198" spans="5:10" x14ac:dyDescent="0.2">
      <c r="E198" s="200"/>
      <c r="F198" s="200"/>
      <c r="G198" s="200"/>
      <c r="H198" s="200"/>
      <c r="I198" s="200"/>
      <c r="J198" s="200"/>
    </row>
    <row r="199" spans="5:10" x14ac:dyDescent="0.2">
      <c r="E199" s="200"/>
      <c r="F199" s="200"/>
      <c r="G199" s="200"/>
      <c r="H199" s="200"/>
      <c r="I199" s="200"/>
      <c r="J199" s="200"/>
    </row>
    <row r="200" spans="5:10" x14ac:dyDescent="0.2">
      <c r="E200" s="200"/>
      <c r="F200" s="200"/>
      <c r="G200" s="200"/>
      <c r="H200" s="200"/>
      <c r="I200" s="200"/>
      <c r="J200" s="200"/>
    </row>
    <row r="201" spans="5:10" x14ac:dyDescent="0.2">
      <c r="E201" s="200"/>
      <c r="F201" s="200"/>
      <c r="G201" s="200"/>
      <c r="H201" s="200"/>
      <c r="I201" s="200"/>
      <c r="J201" s="200"/>
    </row>
    <row r="202" spans="5:10" x14ac:dyDescent="0.2">
      <c r="E202" s="200"/>
      <c r="F202" s="200"/>
      <c r="G202" s="200"/>
      <c r="H202" s="200"/>
      <c r="I202" s="200"/>
      <c r="J202" s="200"/>
    </row>
    <row r="203" spans="5:10" x14ac:dyDescent="0.2">
      <c r="E203" s="200"/>
      <c r="F203" s="200"/>
      <c r="G203" s="200"/>
      <c r="H203" s="200"/>
      <c r="I203" s="200"/>
      <c r="J203" s="200"/>
    </row>
    <row r="204" spans="5:10" x14ac:dyDescent="0.2">
      <c r="E204" s="200"/>
      <c r="F204" s="200"/>
      <c r="G204" s="200"/>
      <c r="H204" s="200"/>
      <c r="I204" s="200"/>
      <c r="J204" s="200"/>
    </row>
    <row r="205" spans="5:10" x14ac:dyDescent="0.2">
      <c r="E205" s="200"/>
      <c r="F205" s="200"/>
      <c r="G205" s="200"/>
      <c r="H205" s="200"/>
      <c r="I205" s="200"/>
      <c r="J205" s="200"/>
    </row>
    <row r="206" spans="5:10" x14ac:dyDescent="0.2">
      <c r="E206" s="200"/>
      <c r="F206" s="200"/>
      <c r="G206" s="200"/>
      <c r="H206" s="200"/>
      <c r="I206" s="200"/>
      <c r="J206" s="200"/>
    </row>
    <row r="207" spans="5:10" x14ac:dyDescent="0.2">
      <c r="E207" s="200"/>
      <c r="F207" s="200"/>
      <c r="G207" s="200"/>
      <c r="H207" s="200"/>
      <c r="I207" s="200"/>
      <c r="J207" s="200"/>
    </row>
    <row r="208" spans="5:10" x14ac:dyDescent="0.2">
      <c r="E208" s="200"/>
      <c r="F208" s="200"/>
      <c r="G208" s="200"/>
      <c r="H208" s="200"/>
      <c r="I208" s="200"/>
      <c r="J208" s="200"/>
    </row>
    <row r="209" spans="5:10" x14ac:dyDescent="0.2">
      <c r="E209" s="200"/>
      <c r="F209" s="200"/>
      <c r="G209" s="200"/>
      <c r="H209" s="200"/>
      <c r="I209" s="200"/>
      <c r="J209" s="200"/>
    </row>
    <row r="210" spans="5:10" x14ac:dyDescent="0.2">
      <c r="E210" s="200"/>
      <c r="F210" s="200"/>
      <c r="G210" s="200"/>
      <c r="H210" s="200"/>
      <c r="I210" s="200"/>
      <c r="J210" s="200"/>
    </row>
    <row r="211" spans="5:10" x14ac:dyDescent="0.2">
      <c r="E211" s="200"/>
      <c r="F211" s="200"/>
      <c r="G211" s="200"/>
      <c r="H211" s="200"/>
      <c r="I211" s="200"/>
      <c r="J211" s="200"/>
    </row>
    <row r="212" spans="5:10" x14ac:dyDescent="0.2">
      <c r="E212" s="200"/>
      <c r="F212" s="200"/>
      <c r="G212" s="200"/>
      <c r="H212" s="200"/>
      <c r="I212" s="200"/>
      <c r="J212" s="200"/>
    </row>
    <row r="213" spans="5:10" x14ac:dyDescent="0.2">
      <c r="E213" s="200"/>
      <c r="F213" s="200"/>
      <c r="G213" s="200"/>
      <c r="H213" s="200"/>
      <c r="I213" s="200"/>
      <c r="J213" s="200"/>
    </row>
    <row r="214" spans="5:10" x14ac:dyDescent="0.2">
      <c r="E214" s="200"/>
      <c r="F214" s="200"/>
      <c r="G214" s="200"/>
      <c r="H214" s="200"/>
      <c r="I214" s="200"/>
      <c r="J214" s="200"/>
    </row>
    <row r="215" spans="5:10" x14ac:dyDescent="0.2">
      <c r="E215" s="200"/>
      <c r="F215" s="200"/>
      <c r="G215" s="200"/>
      <c r="H215" s="200"/>
      <c r="I215" s="200"/>
      <c r="J215" s="200"/>
    </row>
    <row r="216" spans="5:10" x14ac:dyDescent="0.2">
      <c r="E216" s="200"/>
      <c r="F216" s="200"/>
      <c r="G216" s="200"/>
      <c r="H216" s="200"/>
      <c r="I216" s="200"/>
      <c r="J216" s="200"/>
    </row>
    <row r="217" spans="5:10" x14ac:dyDescent="0.2">
      <c r="E217" s="200"/>
      <c r="F217" s="200"/>
      <c r="G217" s="200"/>
      <c r="H217" s="200"/>
      <c r="I217" s="200"/>
      <c r="J217" s="200"/>
    </row>
    <row r="218" spans="5:10" x14ac:dyDescent="0.2">
      <c r="E218" s="200"/>
      <c r="F218" s="200"/>
      <c r="G218" s="200"/>
      <c r="H218" s="200"/>
      <c r="I218" s="200"/>
      <c r="J218" s="200"/>
    </row>
    <row r="219" spans="5:10" x14ac:dyDescent="0.2">
      <c r="E219" s="200"/>
      <c r="F219" s="200"/>
      <c r="G219" s="200"/>
      <c r="H219" s="200"/>
      <c r="I219" s="200"/>
      <c r="J219" s="200"/>
    </row>
    <row r="220" spans="5:10" x14ac:dyDescent="0.2">
      <c r="E220" s="200"/>
      <c r="F220" s="200"/>
      <c r="G220" s="200"/>
      <c r="H220" s="200"/>
      <c r="I220" s="200"/>
      <c r="J220" s="200"/>
    </row>
    <row r="221" spans="5:10" x14ac:dyDescent="0.2">
      <c r="E221" s="200"/>
      <c r="F221" s="200"/>
      <c r="G221" s="200"/>
      <c r="H221" s="200"/>
      <c r="I221" s="200"/>
      <c r="J221" s="200"/>
    </row>
    <row r="222" spans="5:10" x14ac:dyDescent="0.2">
      <c r="E222" s="200"/>
      <c r="F222" s="200"/>
      <c r="G222" s="200"/>
      <c r="H222" s="200"/>
      <c r="I222" s="200"/>
      <c r="J222" s="200"/>
    </row>
    <row r="223" spans="5:10" x14ac:dyDescent="0.2">
      <c r="E223" s="200"/>
      <c r="F223" s="200"/>
      <c r="G223" s="200"/>
      <c r="H223" s="200"/>
      <c r="I223" s="200"/>
      <c r="J223" s="200"/>
    </row>
    <row r="224" spans="5:10" x14ac:dyDescent="0.2">
      <c r="E224" s="200"/>
      <c r="F224" s="200"/>
      <c r="G224" s="200"/>
      <c r="H224" s="200"/>
      <c r="I224" s="200"/>
      <c r="J224" s="200"/>
    </row>
    <row r="225" spans="5:10" x14ac:dyDescent="0.2">
      <c r="E225" s="200"/>
      <c r="F225" s="200"/>
      <c r="G225" s="200"/>
      <c r="H225" s="200"/>
      <c r="I225" s="200"/>
      <c r="J225" s="200"/>
    </row>
    <row r="226" spans="5:10" x14ac:dyDescent="0.2">
      <c r="E226" s="200"/>
      <c r="F226" s="200"/>
      <c r="G226" s="200"/>
      <c r="H226" s="200"/>
      <c r="I226" s="200"/>
      <c r="J226" s="200"/>
    </row>
    <row r="227" spans="5:10" x14ac:dyDescent="0.2">
      <c r="E227" s="200"/>
      <c r="F227" s="200"/>
      <c r="G227" s="200"/>
      <c r="H227" s="200"/>
      <c r="I227" s="200"/>
      <c r="J227" s="200"/>
    </row>
    <row r="228" spans="5:10" x14ac:dyDescent="0.2">
      <c r="E228" s="200"/>
      <c r="F228" s="200"/>
      <c r="G228" s="200"/>
      <c r="H228" s="200"/>
      <c r="I228" s="200"/>
      <c r="J228" s="200"/>
    </row>
    <row r="229" spans="5:10" x14ac:dyDescent="0.2">
      <c r="E229" s="200"/>
      <c r="F229" s="200"/>
      <c r="G229" s="200"/>
      <c r="H229" s="200"/>
      <c r="I229" s="200"/>
      <c r="J229" s="200"/>
    </row>
    <row r="230" spans="5:10" x14ac:dyDescent="0.2">
      <c r="E230" s="200"/>
      <c r="F230" s="200"/>
      <c r="G230" s="200"/>
      <c r="H230" s="200"/>
      <c r="I230" s="200"/>
      <c r="J230" s="200"/>
    </row>
    <row r="231" spans="5:10" x14ac:dyDescent="0.2">
      <c r="E231" s="200"/>
      <c r="F231" s="200"/>
      <c r="G231" s="200"/>
      <c r="H231" s="200"/>
      <c r="I231" s="200"/>
      <c r="J231" s="200"/>
    </row>
    <row r="232" spans="5:10" x14ac:dyDescent="0.2">
      <c r="E232" s="200"/>
      <c r="F232" s="200"/>
      <c r="G232" s="200"/>
      <c r="H232" s="200"/>
      <c r="I232" s="200"/>
      <c r="J232" s="200"/>
    </row>
    <row r="233" spans="5:10" x14ac:dyDescent="0.2">
      <c r="E233" s="200"/>
      <c r="F233" s="200"/>
      <c r="G233" s="200"/>
      <c r="H233" s="200"/>
      <c r="I233" s="200"/>
      <c r="J233" s="200"/>
    </row>
    <row r="234" spans="5:10" x14ac:dyDescent="0.2">
      <c r="E234" s="200"/>
      <c r="F234" s="200"/>
      <c r="G234" s="200"/>
      <c r="H234" s="200"/>
      <c r="I234" s="200"/>
      <c r="J234" s="200"/>
    </row>
    <row r="235" spans="5:10" x14ac:dyDescent="0.2">
      <c r="E235" s="200"/>
      <c r="F235" s="200"/>
      <c r="G235" s="200"/>
      <c r="H235" s="200"/>
      <c r="I235" s="200"/>
      <c r="J235" s="200"/>
    </row>
    <row r="236" spans="5:10" x14ac:dyDescent="0.2">
      <c r="E236" s="200"/>
      <c r="F236" s="200"/>
      <c r="G236" s="200"/>
      <c r="H236" s="200"/>
      <c r="I236" s="200"/>
      <c r="J236" s="200"/>
    </row>
    <row r="237" spans="5:10" x14ac:dyDescent="0.2">
      <c r="E237" s="200"/>
      <c r="F237" s="200"/>
      <c r="G237" s="200"/>
      <c r="H237" s="200"/>
      <c r="I237" s="200"/>
      <c r="J237" s="200"/>
    </row>
    <row r="238" spans="5:10" x14ac:dyDescent="0.2">
      <c r="E238" s="200"/>
      <c r="F238" s="200"/>
      <c r="G238" s="200"/>
      <c r="H238" s="200"/>
      <c r="I238" s="200"/>
      <c r="J238" s="200"/>
    </row>
    <row r="239" spans="5:10" x14ac:dyDescent="0.2">
      <c r="E239" s="200"/>
      <c r="F239" s="200"/>
      <c r="G239" s="200"/>
      <c r="H239" s="200"/>
      <c r="I239" s="200"/>
      <c r="J239" s="200"/>
    </row>
    <row r="240" spans="5:10" x14ac:dyDescent="0.2">
      <c r="E240" s="200"/>
      <c r="F240" s="200"/>
      <c r="G240" s="200"/>
      <c r="H240" s="200"/>
      <c r="I240" s="200"/>
      <c r="J240" s="200"/>
    </row>
    <row r="241" spans="5:10" x14ac:dyDescent="0.2">
      <c r="E241" s="200"/>
      <c r="F241" s="200"/>
      <c r="G241" s="200"/>
      <c r="H241" s="200"/>
      <c r="I241" s="200"/>
      <c r="J241" s="200"/>
    </row>
    <row r="242" spans="5:10" x14ac:dyDescent="0.2">
      <c r="E242" s="200"/>
      <c r="F242" s="200"/>
      <c r="G242" s="200"/>
      <c r="H242" s="200"/>
      <c r="I242" s="200"/>
      <c r="J242" s="200"/>
    </row>
    <row r="243" spans="5:10" x14ac:dyDescent="0.2">
      <c r="E243" s="200"/>
      <c r="F243" s="200"/>
      <c r="G243" s="200"/>
      <c r="H243" s="200"/>
      <c r="I243" s="200"/>
      <c r="J243" s="200"/>
    </row>
    <row r="244" spans="5:10" x14ac:dyDescent="0.2">
      <c r="E244" s="200"/>
      <c r="F244" s="200"/>
      <c r="G244" s="200"/>
      <c r="H244" s="200"/>
      <c r="I244" s="200"/>
      <c r="J244" s="200"/>
    </row>
    <row r="245" spans="5:10" x14ac:dyDescent="0.2">
      <c r="E245" s="200"/>
      <c r="F245" s="200"/>
      <c r="G245" s="200"/>
      <c r="H245" s="200"/>
      <c r="I245" s="200"/>
      <c r="J245" s="200"/>
    </row>
    <row r="246" spans="5:10" x14ac:dyDescent="0.2">
      <c r="E246" s="200"/>
      <c r="F246" s="200"/>
      <c r="G246" s="200"/>
      <c r="H246" s="200"/>
      <c r="I246" s="200"/>
      <c r="J246" s="200"/>
    </row>
    <row r="247" spans="5:10" x14ac:dyDescent="0.2">
      <c r="E247" s="200"/>
      <c r="F247" s="200"/>
      <c r="G247" s="200"/>
      <c r="H247" s="200"/>
      <c r="I247" s="200"/>
      <c r="J247" s="200"/>
    </row>
    <row r="248" spans="5:10" x14ac:dyDescent="0.2">
      <c r="E248" s="200"/>
      <c r="F248" s="200"/>
      <c r="G248" s="200"/>
      <c r="H248" s="200"/>
      <c r="I248" s="200"/>
      <c r="J248" s="200"/>
    </row>
    <row r="249" spans="5:10" x14ac:dyDescent="0.2">
      <c r="E249" s="200"/>
      <c r="F249" s="200"/>
      <c r="G249" s="200"/>
      <c r="H249" s="200"/>
      <c r="I249" s="200"/>
      <c r="J249" s="200"/>
    </row>
    <row r="250" spans="5:10" x14ac:dyDescent="0.2">
      <c r="E250" s="200"/>
      <c r="F250" s="200"/>
      <c r="G250" s="200"/>
      <c r="H250" s="200"/>
      <c r="I250" s="200"/>
      <c r="J250" s="200"/>
    </row>
    <row r="251" spans="5:10" x14ac:dyDescent="0.2">
      <c r="E251" s="200"/>
      <c r="F251" s="200"/>
      <c r="G251" s="200"/>
      <c r="H251" s="200"/>
      <c r="I251" s="200"/>
      <c r="J251" s="200"/>
    </row>
    <row r="252" spans="5:10" x14ac:dyDescent="0.2">
      <c r="E252" s="200"/>
      <c r="F252" s="200"/>
      <c r="G252" s="200"/>
      <c r="H252" s="200"/>
      <c r="I252" s="200"/>
      <c r="J252" s="200"/>
    </row>
    <row r="253" spans="5:10" x14ac:dyDescent="0.2">
      <c r="E253" s="200"/>
      <c r="F253" s="200"/>
      <c r="G253" s="200"/>
      <c r="H253" s="200"/>
      <c r="I253" s="200"/>
      <c r="J253" s="200"/>
    </row>
    <row r="254" spans="5:10" x14ac:dyDescent="0.2">
      <c r="E254" s="200"/>
      <c r="F254" s="200"/>
      <c r="G254" s="200"/>
      <c r="H254" s="200"/>
      <c r="I254" s="200"/>
      <c r="J254" s="200"/>
    </row>
    <row r="255" spans="5:10" x14ac:dyDescent="0.2">
      <c r="E255" s="200"/>
      <c r="F255" s="200"/>
      <c r="G255" s="200"/>
      <c r="H255" s="200"/>
      <c r="I255" s="200"/>
      <c r="J255" s="200"/>
    </row>
    <row r="256" spans="5:10" x14ac:dyDescent="0.2">
      <c r="E256" s="200"/>
      <c r="F256" s="200"/>
      <c r="G256" s="200"/>
      <c r="H256" s="200"/>
      <c r="I256" s="200"/>
      <c r="J256" s="200"/>
    </row>
    <row r="257" spans="5:10" x14ac:dyDescent="0.2">
      <c r="E257" s="200"/>
      <c r="F257" s="200"/>
      <c r="G257" s="200"/>
      <c r="H257" s="200"/>
      <c r="I257" s="200"/>
      <c r="J257" s="200"/>
    </row>
    <row r="258" spans="5:10" x14ac:dyDescent="0.2">
      <c r="E258" s="200"/>
      <c r="F258" s="200"/>
      <c r="G258" s="200"/>
      <c r="H258" s="200"/>
      <c r="I258" s="200"/>
      <c r="J258" s="200"/>
    </row>
    <row r="259" spans="5:10" x14ac:dyDescent="0.2">
      <c r="E259" s="200"/>
      <c r="F259" s="200"/>
      <c r="G259" s="200"/>
      <c r="H259" s="200"/>
      <c r="I259" s="200"/>
      <c r="J259" s="200"/>
    </row>
    <row r="260" spans="5:10" x14ac:dyDescent="0.2">
      <c r="E260" s="200"/>
      <c r="F260" s="200"/>
      <c r="G260" s="200"/>
      <c r="H260" s="200"/>
      <c r="I260" s="200"/>
      <c r="J260" s="200"/>
    </row>
    <row r="261" spans="5:10" x14ac:dyDescent="0.2">
      <c r="E261" s="200"/>
      <c r="F261" s="200"/>
      <c r="G261" s="200"/>
      <c r="H261" s="200"/>
      <c r="I261" s="200"/>
      <c r="J261" s="200"/>
    </row>
    <row r="262" spans="5:10" x14ac:dyDescent="0.2">
      <c r="E262" s="200"/>
      <c r="F262" s="200"/>
      <c r="G262" s="200"/>
      <c r="H262" s="200"/>
      <c r="I262" s="200"/>
      <c r="J262" s="200"/>
    </row>
    <row r="263" spans="5:10" x14ac:dyDescent="0.2">
      <c r="E263" s="200"/>
      <c r="F263" s="200"/>
      <c r="G263" s="200"/>
      <c r="H263" s="200"/>
      <c r="I263" s="200"/>
      <c r="J263" s="200"/>
    </row>
    <row r="264" spans="5:10" x14ac:dyDescent="0.2">
      <c r="E264" s="200"/>
      <c r="F264" s="200"/>
      <c r="G264" s="200"/>
      <c r="H264" s="200"/>
      <c r="I264" s="200"/>
      <c r="J264" s="200"/>
    </row>
    <row r="265" spans="5:10" x14ac:dyDescent="0.2">
      <c r="E265" s="200"/>
      <c r="F265" s="200"/>
      <c r="G265" s="200"/>
      <c r="H265" s="200"/>
      <c r="I265" s="200"/>
      <c r="J265" s="200"/>
    </row>
    <row r="266" spans="5:10" x14ac:dyDescent="0.2">
      <c r="E266" s="200"/>
      <c r="F266" s="200"/>
      <c r="G266" s="200"/>
      <c r="H266" s="200"/>
      <c r="I266" s="200"/>
      <c r="J266" s="200"/>
    </row>
    <row r="267" spans="5:10" x14ac:dyDescent="0.2">
      <c r="E267" s="200"/>
      <c r="F267" s="200"/>
      <c r="G267" s="200"/>
      <c r="H267" s="200"/>
      <c r="I267" s="200"/>
      <c r="J267" s="200"/>
    </row>
    <row r="268" spans="5:10" x14ac:dyDescent="0.2">
      <c r="E268" s="200"/>
      <c r="F268" s="200"/>
      <c r="G268" s="200"/>
      <c r="H268" s="200"/>
      <c r="I268" s="200"/>
      <c r="J268" s="200"/>
    </row>
    <row r="269" spans="5:10" x14ac:dyDescent="0.2">
      <c r="E269" s="200"/>
      <c r="F269" s="200"/>
      <c r="G269" s="200"/>
      <c r="H269" s="200"/>
      <c r="I269" s="200"/>
      <c r="J269" s="200"/>
    </row>
    <row r="270" spans="5:10" x14ac:dyDescent="0.2">
      <c r="E270" s="200"/>
      <c r="F270" s="200"/>
      <c r="G270" s="200"/>
      <c r="H270" s="200"/>
      <c r="I270" s="200"/>
      <c r="J270" s="200"/>
    </row>
    <row r="271" spans="5:10" x14ac:dyDescent="0.2">
      <c r="E271" s="200"/>
      <c r="F271" s="200"/>
      <c r="G271" s="200"/>
      <c r="H271" s="200"/>
      <c r="I271" s="200"/>
      <c r="J271" s="200"/>
    </row>
    <row r="272" spans="5:10" x14ac:dyDescent="0.2">
      <c r="E272" s="200"/>
      <c r="F272" s="200"/>
      <c r="G272" s="200"/>
      <c r="H272" s="200"/>
      <c r="I272" s="200"/>
      <c r="J272" s="200"/>
    </row>
    <row r="273" spans="5:10" x14ac:dyDescent="0.2">
      <c r="E273" s="200"/>
      <c r="F273" s="200"/>
      <c r="G273" s="200"/>
      <c r="H273" s="200"/>
      <c r="I273" s="200"/>
      <c r="J273" s="200"/>
    </row>
    <row r="274" spans="5:10" x14ac:dyDescent="0.2">
      <c r="E274" s="200"/>
      <c r="F274" s="200"/>
      <c r="G274" s="200"/>
      <c r="H274" s="200"/>
      <c r="I274" s="200"/>
      <c r="J274" s="200"/>
    </row>
    <row r="275" spans="5:10" x14ac:dyDescent="0.2">
      <c r="E275" s="200"/>
      <c r="F275" s="200"/>
      <c r="G275" s="200"/>
      <c r="H275" s="200"/>
      <c r="I275" s="200"/>
      <c r="J275" s="200"/>
    </row>
    <row r="276" spans="5:10" x14ac:dyDescent="0.2">
      <c r="E276" s="200"/>
      <c r="F276" s="200"/>
      <c r="G276" s="200"/>
      <c r="H276" s="200"/>
      <c r="I276" s="200"/>
      <c r="J276" s="200"/>
    </row>
    <row r="277" spans="5:10" x14ac:dyDescent="0.2">
      <c r="E277" s="200"/>
      <c r="F277" s="200"/>
      <c r="G277" s="200"/>
      <c r="H277" s="200"/>
      <c r="I277" s="200"/>
      <c r="J277" s="200"/>
    </row>
    <row r="278" spans="5:10" x14ac:dyDescent="0.2">
      <c r="E278" s="200"/>
      <c r="F278" s="200"/>
      <c r="G278" s="200"/>
      <c r="H278" s="200"/>
      <c r="I278" s="200"/>
      <c r="J278" s="200"/>
    </row>
    <row r="279" spans="5:10" x14ac:dyDescent="0.2">
      <c r="E279" s="200"/>
      <c r="F279" s="200"/>
      <c r="G279" s="200"/>
      <c r="H279" s="200"/>
      <c r="I279" s="200"/>
      <c r="J279" s="200"/>
    </row>
    <row r="280" spans="5:10" x14ac:dyDescent="0.2">
      <c r="E280" s="200"/>
      <c r="F280" s="200"/>
      <c r="G280" s="200"/>
      <c r="H280" s="200"/>
      <c r="I280" s="200"/>
      <c r="J280" s="200"/>
    </row>
    <row r="281" spans="5:10" x14ac:dyDescent="0.2">
      <c r="E281" s="200"/>
      <c r="F281" s="200"/>
      <c r="G281" s="200"/>
      <c r="H281" s="200"/>
      <c r="I281" s="200"/>
      <c r="J281" s="200"/>
    </row>
    <row r="282" spans="5:10" x14ac:dyDescent="0.2">
      <c r="E282" s="200"/>
      <c r="F282" s="200"/>
      <c r="G282" s="200"/>
      <c r="H282" s="200"/>
      <c r="I282" s="200"/>
      <c r="J282" s="200"/>
    </row>
    <row r="283" spans="5:10" x14ac:dyDescent="0.2">
      <c r="E283" s="200"/>
      <c r="F283" s="200"/>
      <c r="G283" s="200"/>
      <c r="H283" s="200"/>
      <c r="I283" s="200"/>
      <c r="J283" s="200"/>
    </row>
    <row r="284" spans="5:10" x14ac:dyDescent="0.2">
      <c r="E284" s="200"/>
      <c r="F284" s="200"/>
      <c r="G284" s="200"/>
      <c r="H284" s="200"/>
      <c r="I284" s="200"/>
      <c r="J284" s="200"/>
    </row>
    <row r="285" spans="5:10" x14ac:dyDescent="0.2">
      <c r="E285" s="200"/>
      <c r="F285" s="200"/>
      <c r="G285" s="200"/>
      <c r="H285" s="200"/>
      <c r="I285" s="200"/>
      <c r="J285" s="200"/>
    </row>
    <row r="286" spans="5:10" x14ac:dyDescent="0.2">
      <c r="E286" s="200"/>
      <c r="F286" s="200"/>
      <c r="G286" s="200"/>
      <c r="H286" s="200"/>
      <c r="I286" s="200"/>
      <c r="J286" s="200"/>
    </row>
    <row r="287" spans="5:10" x14ac:dyDescent="0.2">
      <c r="E287" s="200"/>
      <c r="F287" s="200"/>
      <c r="G287" s="200"/>
      <c r="H287" s="200"/>
      <c r="I287" s="200"/>
      <c r="J287" s="200"/>
    </row>
    <row r="288" spans="5:10" x14ac:dyDescent="0.2">
      <c r="E288" s="200"/>
      <c r="F288" s="200"/>
      <c r="G288" s="200"/>
      <c r="H288" s="200"/>
      <c r="I288" s="200"/>
      <c r="J288" s="200"/>
    </row>
    <row r="289" spans="5:10" x14ac:dyDescent="0.2">
      <c r="E289" s="200"/>
      <c r="F289" s="200"/>
      <c r="G289" s="200"/>
      <c r="H289" s="200"/>
      <c r="I289" s="200"/>
      <c r="J289" s="200"/>
    </row>
    <row r="290" spans="5:10" x14ac:dyDescent="0.2">
      <c r="E290" s="200"/>
      <c r="F290" s="200"/>
      <c r="G290" s="200"/>
      <c r="H290" s="200"/>
      <c r="I290" s="200"/>
      <c r="J290" s="200"/>
    </row>
    <row r="291" spans="5:10" x14ac:dyDescent="0.2">
      <c r="E291" s="200"/>
      <c r="F291" s="200"/>
      <c r="G291" s="200"/>
      <c r="H291" s="200"/>
      <c r="I291" s="200"/>
      <c r="J291" s="200"/>
    </row>
    <row r="292" spans="5:10" x14ac:dyDescent="0.2">
      <c r="E292" s="200"/>
      <c r="F292" s="200"/>
      <c r="G292" s="200"/>
      <c r="H292" s="200"/>
      <c r="I292" s="200"/>
      <c r="J292" s="200"/>
    </row>
    <row r="293" spans="5:10" x14ac:dyDescent="0.2">
      <c r="E293" s="200"/>
      <c r="F293" s="200"/>
      <c r="G293" s="200"/>
      <c r="H293" s="200"/>
      <c r="I293" s="200"/>
      <c r="J293" s="200"/>
    </row>
    <row r="294" spans="5:10" x14ac:dyDescent="0.2">
      <c r="E294" s="200"/>
      <c r="F294" s="200"/>
      <c r="G294" s="200"/>
      <c r="H294" s="200"/>
      <c r="I294" s="200"/>
      <c r="J294" s="200"/>
    </row>
    <row r="295" spans="5:10" x14ac:dyDescent="0.2">
      <c r="E295" s="200"/>
      <c r="F295" s="200"/>
      <c r="G295" s="200"/>
      <c r="H295" s="200"/>
      <c r="I295" s="200"/>
      <c r="J295" s="200"/>
    </row>
    <row r="296" spans="5:10" x14ac:dyDescent="0.2">
      <c r="E296" s="200"/>
      <c r="F296" s="200"/>
      <c r="G296" s="200"/>
      <c r="H296" s="200"/>
      <c r="I296" s="200"/>
      <c r="J296" s="200"/>
    </row>
    <row r="297" spans="5:10" x14ac:dyDescent="0.2">
      <c r="E297" s="200"/>
      <c r="F297" s="200"/>
      <c r="G297" s="200"/>
      <c r="H297" s="200"/>
      <c r="I297" s="200"/>
      <c r="J297" s="200"/>
    </row>
    <row r="298" spans="5:10" x14ac:dyDescent="0.2">
      <c r="E298" s="200"/>
      <c r="F298" s="200"/>
      <c r="G298" s="200"/>
      <c r="H298" s="200"/>
      <c r="I298" s="200"/>
      <c r="J298" s="200"/>
    </row>
    <row r="299" spans="5:10" x14ac:dyDescent="0.2">
      <c r="E299" s="200"/>
      <c r="F299" s="200"/>
      <c r="G299" s="200"/>
      <c r="H299" s="200"/>
      <c r="I299" s="200"/>
      <c r="J299" s="200"/>
    </row>
    <row r="300" spans="5:10" x14ac:dyDescent="0.2">
      <c r="E300" s="200"/>
      <c r="F300" s="200"/>
      <c r="G300" s="200"/>
      <c r="H300" s="200"/>
      <c r="I300" s="200"/>
      <c r="J300" s="200"/>
    </row>
    <row r="301" spans="5:10" x14ac:dyDescent="0.2">
      <c r="E301" s="200"/>
      <c r="F301" s="200"/>
      <c r="G301" s="200"/>
      <c r="H301" s="200"/>
      <c r="I301" s="200"/>
      <c r="J301" s="200"/>
    </row>
    <row r="302" spans="5:10" x14ac:dyDescent="0.2">
      <c r="E302" s="200"/>
      <c r="F302" s="200"/>
      <c r="G302" s="200"/>
      <c r="H302" s="200"/>
      <c r="I302" s="200"/>
      <c r="J302" s="200"/>
    </row>
    <row r="303" spans="5:10" x14ac:dyDescent="0.2">
      <c r="E303" s="200"/>
      <c r="F303" s="200"/>
      <c r="G303" s="200"/>
      <c r="H303" s="200"/>
      <c r="I303" s="200"/>
      <c r="J303" s="200"/>
    </row>
    <row r="304" spans="5:10" x14ac:dyDescent="0.2">
      <c r="E304" s="200"/>
      <c r="F304" s="200"/>
      <c r="G304" s="200"/>
      <c r="H304" s="200"/>
      <c r="I304" s="200"/>
      <c r="J304" s="200"/>
    </row>
    <row r="305" spans="5:10" x14ac:dyDescent="0.2">
      <c r="E305" s="200"/>
      <c r="F305" s="200"/>
      <c r="G305" s="200"/>
      <c r="H305" s="200"/>
      <c r="I305" s="200"/>
      <c r="J305" s="200"/>
    </row>
    <row r="306" spans="5:10" x14ac:dyDescent="0.2">
      <c r="E306" s="200"/>
      <c r="F306" s="200"/>
      <c r="G306" s="200"/>
      <c r="H306" s="200"/>
      <c r="I306" s="200"/>
      <c r="J306" s="200"/>
    </row>
    <row r="307" spans="5:10" x14ac:dyDescent="0.2">
      <c r="E307" s="200"/>
      <c r="F307" s="200"/>
      <c r="G307" s="200"/>
      <c r="H307" s="200"/>
      <c r="I307" s="200"/>
      <c r="J307" s="200"/>
    </row>
    <row r="308" spans="5:10" x14ac:dyDescent="0.2">
      <c r="E308" s="200"/>
      <c r="F308" s="200"/>
      <c r="G308" s="200"/>
      <c r="H308" s="200"/>
      <c r="I308" s="200"/>
      <c r="J308" s="200"/>
    </row>
    <row r="309" spans="5:10" x14ac:dyDescent="0.2">
      <c r="E309" s="200"/>
      <c r="F309" s="200"/>
      <c r="G309" s="200"/>
      <c r="H309" s="200"/>
      <c r="I309" s="200"/>
      <c r="J309" s="200"/>
    </row>
    <row r="310" spans="5:10" x14ac:dyDescent="0.2">
      <c r="E310" s="200"/>
      <c r="F310" s="200"/>
      <c r="G310" s="200"/>
      <c r="H310" s="200"/>
      <c r="I310" s="200"/>
      <c r="J310" s="200"/>
    </row>
    <row r="311" spans="5:10" x14ac:dyDescent="0.2">
      <c r="E311" s="200"/>
      <c r="F311" s="200"/>
      <c r="G311" s="200"/>
      <c r="H311" s="200"/>
      <c r="I311" s="200"/>
      <c r="J311" s="200"/>
    </row>
    <row r="312" spans="5:10" x14ac:dyDescent="0.2">
      <c r="E312" s="200"/>
      <c r="F312" s="200"/>
      <c r="G312" s="200"/>
      <c r="H312" s="200"/>
      <c r="I312" s="200"/>
      <c r="J312" s="200"/>
    </row>
    <row r="313" spans="5:10" x14ac:dyDescent="0.2">
      <c r="E313" s="200"/>
      <c r="F313" s="200"/>
      <c r="G313" s="200"/>
      <c r="H313" s="200"/>
      <c r="I313" s="200"/>
      <c r="J313" s="200"/>
    </row>
    <row r="314" spans="5:10" x14ac:dyDescent="0.2">
      <c r="E314" s="200"/>
      <c r="F314" s="200"/>
      <c r="G314" s="200"/>
      <c r="H314" s="200"/>
      <c r="I314" s="200"/>
      <c r="J314" s="200"/>
    </row>
    <row r="315" spans="5:10" x14ac:dyDescent="0.2">
      <c r="E315" s="200"/>
      <c r="F315" s="200"/>
      <c r="G315" s="200"/>
      <c r="H315" s="200"/>
      <c r="I315" s="200"/>
      <c r="J315" s="200"/>
    </row>
    <row r="316" spans="5:10" x14ac:dyDescent="0.2">
      <c r="E316" s="200"/>
      <c r="F316" s="200"/>
      <c r="G316" s="200"/>
      <c r="H316" s="200"/>
      <c r="I316" s="200"/>
      <c r="J316" s="200"/>
    </row>
    <row r="317" spans="5:10" x14ac:dyDescent="0.2">
      <c r="E317" s="200"/>
      <c r="F317" s="200"/>
      <c r="G317" s="200"/>
      <c r="H317" s="200"/>
      <c r="I317" s="200"/>
      <c r="J317" s="200"/>
    </row>
    <row r="318" spans="5:10" x14ac:dyDescent="0.2">
      <c r="E318" s="200"/>
      <c r="F318" s="200"/>
      <c r="G318" s="200"/>
      <c r="H318" s="200"/>
      <c r="I318" s="200"/>
      <c r="J318" s="200"/>
    </row>
    <row r="319" spans="5:10" x14ac:dyDescent="0.2">
      <c r="E319" s="200"/>
      <c r="F319" s="200"/>
      <c r="G319" s="200"/>
      <c r="H319" s="200"/>
      <c r="I319" s="200"/>
      <c r="J319" s="200"/>
    </row>
    <row r="320" spans="5:10" x14ac:dyDescent="0.2">
      <c r="E320" s="200"/>
      <c r="F320" s="200"/>
      <c r="G320" s="200"/>
      <c r="H320" s="200"/>
      <c r="I320" s="200"/>
      <c r="J320" s="200"/>
    </row>
    <row r="321" spans="5:10" x14ac:dyDescent="0.2">
      <c r="E321" s="200"/>
      <c r="F321" s="200"/>
      <c r="G321" s="200"/>
      <c r="H321" s="200"/>
      <c r="I321" s="200"/>
      <c r="J321" s="200"/>
    </row>
    <row r="322" spans="5:10" x14ac:dyDescent="0.2">
      <c r="E322" s="200"/>
      <c r="F322" s="200"/>
      <c r="G322" s="200"/>
      <c r="H322" s="200"/>
      <c r="I322" s="200"/>
      <c r="J322" s="200"/>
    </row>
    <row r="323" spans="5:10" x14ac:dyDescent="0.2">
      <c r="E323" s="200"/>
      <c r="F323" s="200"/>
      <c r="G323" s="200"/>
      <c r="H323" s="200"/>
      <c r="I323" s="200"/>
      <c r="J323" s="200"/>
    </row>
    <row r="324" spans="5:10" x14ac:dyDescent="0.2">
      <c r="E324" s="200"/>
      <c r="F324" s="200"/>
      <c r="G324" s="200"/>
      <c r="H324" s="200"/>
      <c r="I324" s="200"/>
      <c r="J324" s="200"/>
    </row>
    <row r="325" spans="5:10" x14ac:dyDescent="0.2">
      <c r="E325" s="200"/>
      <c r="F325" s="200"/>
      <c r="G325" s="200"/>
      <c r="H325" s="200"/>
      <c r="I325" s="200"/>
      <c r="J325" s="200"/>
    </row>
    <row r="326" spans="5:10" x14ac:dyDescent="0.2">
      <c r="E326" s="200"/>
      <c r="F326" s="200"/>
      <c r="G326" s="200"/>
      <c r="H326" s="200"/>
      <c r="I326" s="200"/>
      <c r="J326" s="200"/>
    </row>
    <row r="327" spans="5:10" x14ac:dyDescent="0.2">
      <c r="E327" s="200"/>
      <c r="F327" s="200"/>
      <c r="G327" s="200"/>
      <c r="H327" s="200"/>
      <c r="I327" s="200"/>
      <c r="J327" s="200"/>
    </row>
    <row r="328" spans="5:10" x14ac:dyDescent="0.2">
      <c r="E328" s="200"/>
      <c r="F328" s="200"/>
      <c r="G328" s="200"/>
      <c r="H328" s="200"/>
      <c r="I328" s="200"/>
      <c r="J328" s="200"/>
    </row>
    <row r="329" spans="5:10" x14ac:dyDescent="0.2">
      <c r="E329" s="200"/>
      <c r="F329" s="200"/>
      <c r="G329" s="200"/>
      <c r="H329" s="200"/>
      <c r="I329" s="200"/>
      <c r="J329" s="200"/>
    </row>
    <row r="330" spans="5:10" x14ac:dyDescent="0.2">
      <c r="E330" s="200"/>
      <c r="F330" s="200"/>
      <c r="G330" s="200"/>
      <c r="H330" s="200"/>
      <c r="I330" s="200"/>
      <c r="J330" s="200"/>
    </row>
    <row r="331" spans="5:10" x14ac:dyDescent="0.2">
      <c r="E331" s="200"/>
      <c r="F331" s="200"/>
      <c r="G331" s="200"/>
      <c r="H331" s="200"/>
      <c r="I331" s="200"/>
      <c r="J331" s="200"/>
    </row>
    <row r="332" spans="5:10" x14ac:dyDescent="0.2">
      <c r="E332" s="200"/>
      <c r="F332" s="200"/>
      <c r="G332" s="200"/>
      <c r="H332" s="200"/>
      <c r="I332" s="200"/>
      <c r="J332" s="200"/>
    </row>
    <row r="333" spans="5:10" x14ac:dyDescent="0.2">
      <c r="E333" s="200"/>
      <c r="F333" s="200"/>
      <c r="G333" s="200"/>
      <c r="H333" s="200"/>
      <c r="I333" s="200"/>
      <c r="J333" s="200"/>
    </row>
    <row r="334" spans="5:10" x14ac:dyDescent="0.2">
      <c r="E334" s="200"/>
      <c r="F334" s="200"/>
      <c r="G334" s="200"/>
      <c r="H334" s="200"/>
      <c r="I334" s="200"/>
      <c r="J334" s="200"/>
    </row>
    <row r="335" spans="5:10" x14ac:dyDescent="0.2">
      <c r="E335" s="200"/>
      <c r="F335" s="200"/>
      <c r="G335" s="200"/>
      <c r="H335" s="200"/>
      <c r="I335" s="200"/>
      <c r="J335" s="200"/>
    </row>
    <row r="336" spans="5:10" x14ac:dyDescent="0.2">
      <c r="E336" s="200"/>
      <c r="F336" s="200"/>
      <c r="G336" s="200"/>
      <c r="H336" s="200"/>
      <c r="I336" s="200"/>
      <c r="J336" s="200"/>
    </row>
    <row r="337" spans="5:10" x14ac:dyDescent="0.2">
      <c r="E337" s="200"/>
      <c r="F337" s="200"/>
      <c r="G337" s="200"/>
      <c r="H337" s="200"/>
      <c r="I337" s="200"/>
      <c r="J337" s="200"/>
    </row>
    <row r="338" spans="5:10" x14ac:dyDescent="0.2">
      <c r="E338" s="200"/>
      <c r="F338" s="200"/>
      <c r="G338" s="200"/>
      <c r="H338" s="200"/>
      <c r="I338" s="200"/>
      <c r="J338" s="200"/>
    </row>
    <row r="339" spans="5:10" x14ac:dyDescent="0.2">
      <c r="E339" s="200"/>
      <c r="F339" s="200"/>
      <c r="G339" s="200"/>
      <c r="H339" s="200"/>
      <c r="I339" s="200"/>
      <c r="J339" s="200"/>
    </row>
    <row r="340" spans="5:10" x14ac:dyDescent="0.2">
      <c r="E340" s="200"/>
      <c r="F340" s="200"/>
      <c r="G340" s="200"/>
      <c r="H340" s="200"/>
      <c r="I340" s="200"/>
      <c r="J340" s="200"/>
    </row>
    <row r="341" spans="5:10" x14ac:dyDescent="0.2">
      <c r="E341" s="200"/>
      <c r="F341" s="200"/>
      <c r="G341" s="200"/>
      <c r="H341" s="200"/>
      <c r="I341" s="200"/>
      <c r="J341" s="200"/>
    </row>
    <row r="342" spans="5:10" x14ac:dyDescent="0.2">
      <c r="E342" s="200"/>
      <c r="F342" s="200"/>
      <c r="G342" s="200"/>
      <c r="H342" s="200"/>
      <c r="I342" s="200"/>
      <c r="J342" s="200"/>
    </row>
    <row r="343" spans="5:10" x14ac:dyDescent="0.2">
      <c r="E343" s="200"/>
      <c r="F343" s="200"/>
      <c r="G343" s="200"/>
      <c r="H343" s="200"/>
      <c r="I343" s="200"/>
      <c r="J343" s="200"/>
    </row>
    <row r="344" spans="5:10" x14ac:dyDescent="0.2">
      <c r="E344" s="200"/>
      <c r="F344" s="200"/>
      <c r="G344" s="200"/>
      <c r="H344" s="200"/>
      <c r="I344" s="200"/>
      <c r="J344" s="200"/>
    </row>
    <row r="345" spans="5:10" x14ac:dyDescent="0.2">
      <c r="E345" s="200"/>
      <c r="F345" s="200"/>
      <c r="G345" s="200"/>
      <c r="H345" s="200"/>
      <c r="I345" s="200"/>
      <c r="J345" s="200"/>
    </row>
    <row r="346" spans="5:10" x14ac:dyDescent="0.2">
      <c r="E346" s="200"/>
      <c r="F346" s="200"/>
      <c r="G346" s="200"/>
      <c r="H346" s="200"/>
      <c r="I346" s="200"/>
      <c r="J346" s="200"/>
    </row>
    <row r="347" spans="5:10" x14ac:dyDescent="0.2">
      <c r="E347" s="200"/>
      <c r="F347" s="200"/>
      <c r="G347" s="200"/>
      <c r="H347" s="200"/>
      <c r="I347" s="200"/>
      <c r="J347" s="200"/>
    </row>
    <row r="348" spans="5:10" x14ac:dyDescent="0.2">
      <c r="E348" s="200"/>
      <c r="F348" s="200"/>
      <c r="G348" s="200"/>
      <c r="H348" s="200"/>
      <c r="I348" s="200"/>
      <c r="J348" s="200"/>
    </row>
    <row r="349" spans="5:10" x14ac:dyDescent="0.2">
      <c r="E349" s="200"/>
      <c r="F349" s="200"/>
      <c r="G349" s="200"/>
      <c r="H349" s="200"/>
      <c r="I349" s="200"/>
      <c r="J349" s="200"/>
    </row>
    <row r="350" spans="5:10" x14ac:dyDescent="0.2">
      <c r="E350" s="200"/>
      <c r="F350" s="200"/>
      <c r="G350" s="200"/>
      <c r="H350" s="200"/>
      <c r="I350" s="200"/>
      <c r="J350" s="200"/>
    </row>
    <row r="351" spans="5:10" x14ac:dyDescent="0.2">
      <c r="E351" s="200"/>
      <c r="F351" s="200"/>
      <c r="G351" s="200"/>
      <c r="H351" s="200"/>
      <c r="I351" s="200"/>
      <c r="J351" s="200"/>
    </row>
    <row r="352" spans="5:10" x14ac:dyDescent="0.2">
      <c r="E352" s="200"/>
      <c r="F352" s="200"/>
      <c r="G352" s="200"/>
      <c r="H352" s="200"/>
      <c r="I352" s="200"/>
      <c r="J352" s="200"/>
    </row>
    <row r="353" spans="5:10" x14ac:dyDescent="0.2">
      <c r="E353" s="200"/>
      <c r="F353" s="200"/>
      <c r="G353" s="200"/>
      <c r="H353" s="200"/>
      <c r="I353" s="200"/>
      <c r="J353" s="200"/>
    </row>
    <row r="354" spans="5:10" x14ac:dyDescent="0.2">
      <c r="E354" s="200"/>
      <c r="F354" s="200"/>
      <c r="G354" s="200"/>
      <c r="H354" s="200"/>
      <c r="I354" s="200"/>
      <c r="J354" s="200"/>
    </row>
    <row r="355" spans="5:10" x14ac:dyDescent="0.2">
      <c r="E355" s="200"/>
      <c r="F355" s="200"/>
      <c r="G355" s="200"/>
      <c r="H355" s="200"/>
      <c r="I355" s="200"/>
      <c r="J355" s="200"/>
    </row>
    <row r="356" spans="5:10" x14ac:dyDescent="0.2">
      <c r="E356" s="200"/>
      <c r="F356" s="200"/>
      <c r="G356" s="200"/>
      <c r="H356" s="200"/>
      <c r="I356" s="200"/>
      <c r="J356" s="200"/>
    </row>
    <row r="357" spans="5:10" x14ac:dyDescent="0.2">
      <c r="E357" s="200"/>
      <c r="F357" s="200"/>
      <c r="G357" s="200"/>
      <c r="H357" s="200"/>
      <c r="I357" s="200"/>
      <c r="J357" s="200"/>
    </row>
    <row r="358" spans="5:10" x14ac:dyDescent="0.2">
      <c r="E358" s="200"/>
      <c r="F358" s="200"/>
      <c r="G358" s="200"/>
      <c r="H358" s="200"/>
      <c r="I358" s="200"/>
      <c r="J358" s="200"/>
    </row>
    <row r="359" spans="5:10" x14ac:dyDescent="0.2">
      <c r="E359" s="200"/>
      <c r="F359" s="200"/>
      <c r="G359" s="200"/>
      <c r="H359" s="200"/>
      <c r="I359" s="200"/>
      <c r="J359" s="200"/>
    </row>
    <row r="360" spans="5:10" x14ac:dyDescent="0.2">
      <c r="E360" s="200"/>
      <c r="F360" s="200"/>
      <c r="G360" s="200"/>
      <c r="H360" s="200"/>
      <c r="I360" s="200"/>
      <c r="J360" s="200"/>
    </row>
    <row r="361" spans="5:10" x14ac:dyDescent="0.2">
      <c r="E361" s="200"/>
      <c r="F361" s="200"/>
      <c r="G361" s="200"/>
      <c r="H361" s="200"/>
      <c r="I361" s="200"/>
      <c r="J361" s="200"/>
    </row>
    <row r="362" spans="5:10" x14ac:dyDescent="0.2">
      <c r="E362" s="200"/>
      <c r="F362" s="200"/>
      <c r="G362" s="200"/>
      <c r="H362" s="200"/>
      <c r="I362" s="200"/>
      <c r="J362" s="200"/>
    </row>
    <row r="363" spans="5:10" x14ac:dyDescent="0.2">
      <c r="E363" s="200"/>
      <c r="F363" s="200"/>
      <c r="G363" s="200"/>
      <c r="H363" s="200"/>
      <c r="I363" s="200"/>
      <c r="J363" s="200"/>
    </row>
    <row r="364" spans="5:10" x14ac:dyDescent="0.2">
      <c r="E364" s="200"/>
      <c r="F364" s="200"/>
      <c r="G364" s="200"/>
      <c r="H364" s="200"/>
      <c r="I364" s="200"/>
      <c r="J364" s="200"/>
    </row>
    <row r="365" spans="5:10" x14ac:dyDescent="0.2">
      <c r="E365" s="200"/>
      <c r="F365" s="200"/>
      <c r="G365" s="200"/>
      <c r="H365" s="200"/>
      <c r="I365" s="200"/>
      <c r="J365" s="200"/>
    </row>
    <row r="366" spans="5:10" x14ac:dyDescent="0.2">
      <c r="E366" s="200"/>
      <c r="F366" s="200"/>
      <c r="G366" s="200"/>
      <c r="H366" s="200"/>
      <c r="I366" s="200"/>
      <c r="J366" s="200"/>
    </row>
    <row r="367" spans="5:10" x14ac:dyDescent="0.2">
      <c r="E367" s="200"/>
      <c r="F367" s="200"/>
      <c r="G367" s="200"/>
      <c r="H367" s="200"/>
      <c r="I367" s="200"/>
      <c r="J367" s="200"/>
    </row>
    <row r="368" spans="5:10" x14ac:dyDescent="0.2">
      <c r="E368" s="200"/>
      <c r="F368" s="200"/>
      <c r="G368" s="200"/>
      <c r="H368" s="200"/>
      <c r="I368" s="200"/>
      <c r="J368" s="200"/>
    </row>
    <row r="369" spans="5:10" x14ac:dyDescent="0.2">
      <c r="E369" s="200"/>
      <c r="F369" s="200"/>
      <c r="G369" s="200"/>
      <c r="H369" s="200"/>
      <c r="I369" s="200"/>
      <c r="J369" s="200"/>
    </row>
    <row r="370" spans="5:10" x14ac:dyDescent="0.2">
      <c r="E370" s="200"/>
      <c r="F370" s="200"/>
      <c r="G370" s="200"/>
      <c r="H370" s="200"/>
      <c r="I370" s="200"/>
      <c r="J370" s="200"/>
    </row>
    <row r="371" spans="5:10" x14ac:dyDescent="0.2">
      <c r="E371" s="200"/>
      <c r="F371" s="200"/>
      <c r="G371" s="200"/>
      <c r="H371" s="200"/>
      <c r="I371" s="200"/>
      <c r="J371" s="200"/>
    </row>
    <row r="372" spans="5:10" x14ac:dyDescent="0.2">
      <c r="E372" s="200"/>
      <c r="F372" s="200"/>
      <c r="G372" s="200"/>
      <c r="H372" s="200"/>
      <c r="I372" s="200"/>
      <c r="J372" s="200"/>
    </row>
    <row r="373" spans="5:10" x14ac:dyDescent="0.2">
      <c r="E373" s="200"/>
      <c r="F373" s="200"/>
      <c r="G373" s="200"/>
      <c r="H373" s="200"/>
      <c r="I373" s="200"/>
      <c r="J373" s="200"/>
    </row>
    <row r="374" spans="5:10" x14ac:dyDescent="0.2">
      <c r="E374" s="200"/>
      <c r="F374" s="200"/>
      <c r="G374" s="200"/>
      <c r="H374" s="200"/>
      <c r="I374" s="200"/>
      <c r="J374" s="200"/>
    </row>
    <row r="375" spans="5:10" x14ac:dyDescent="0.2">
      <c r="E375" s="200"/>
      <c r="F375" s="200"/>
      <c r="G375" s="200"/>
      <c r="H375" s="200"/>
      <c r="I375" s="200"/>
      <c r="J375" s="200"/>
    </row>
    <row r="376" spans="5:10" x14ac:dyDescent="0.2">
      <c r="E376" s="200"/>
      <c r="F376" s="200"/>
      <c r="G376" s="200"/>
      <c r="H376" s="200"/>
      <c r="I376" s="200"/>
      <c r="J376" s="200"/>
    </row>
    <row r="377" spans="5:10" x14ac:dyDescent="0.2">
      <c r="E377" s="200"/>
      <c r="F377" s="200"/>
      <c r="G377" s="200"/>
      <c r="H377" s="200"/>
      <c r="I377" s="200"/>
      <c r="J377" s="200"/>
    </row>
    <row r="378" spans="5:10" x14ac:dyDescent="0.2">
      <c r="E378" s="200"/>
      <c r="F378" s="200"/>
      <c r="G378" s="200"/>
      <c r="H378" s="200"/>
      <c r="I378" s="200"/>
      <c r="J378" s="200"/>
    </row>
    <row r="379" spans="5:10" x14ac:dyDescent="0.2">
      <c r="E379" s="200"/>
      <c r="F379" s="200"/>
      <c r="G379" s="200"/>
      <c r="H379" s="200"/>
      <c r="I379" s="200"/>
      <c r="J379" s="200"/>
    </row>
    <row r="380" spans="5:10" x14ac:dyDescent="0.2">
      <c r="E380" s="200"/>
      <c r="F380" s="200"/>
      <c r="G380" s="200"/>
      <c r="H380" s="200"/>
      <c r="I380" s="200"/>
      <c r="J380" s="200"/>
    </row>
    <row r="381" spans="5:10" x14ac:dyDescent="0.2">
      <c r="E381" s="200"/>
      <c r="F381" s="200"/>
      <c r="G381" s="200"/>
      <c r="H381" s="200"/>
      <c r="I381" s="200"/>
      <c r="J381" s="200"/>
    </row>
    <row r="382" spans="5:10" x14ac:dyDescent="0.2">
      <c r="E382" s="200"/>
      <c r="F382" s="200"/>
      <c r="G382" s="200"/>
      <c r="H382" s="200"/>
      <c r="I382" s="200"/>
      <c r="J382" s="200"/>
    </row>
    <row r="383" spans="5:10" x14ac:dyDescent="0.2">
      <c r="E383" s="200"/>
      <c r="F383" s="200"/>
      <c r="G383" s="200"/>
      <c r="H383" s="200"/>
      <c r="I383" s="200"/>
      <c r="J383" s="200"/>
    </row>
    <row r="384" spans="5:10" x14ac:dyDescent="0.2">
      <c r="E384" s="200"/>
      <c r="F384" s="200"/>
      <c r="G384" s="200"/>
      <c r="H384" s="200"/>
      <c r="I384" s="200"/>
      <c r="J384" s="200"/>
    </row>
    <row r="385" spans="5:10" x14ac:dyDescent="0.2">
      <c r="E385" s="200"/>
      <c r="F385" s="200"/>
      <c r="G385" s="200"/>
      <c r="H385" s="200"/>
      <c r="I385" s="200"/>
      <c r="J385" s="200"/>
    </row>
    <row r="386" spans="5:10" x14ac:dyDescent="0.2">
      <c r="E386" s="200"/>
      <c r="F386" s="200"/>
      <c r="G386" s="200"/>
      <c r="H386" s="200"/>
      <c r="I386" s="200"/>
      <c r="J386" s="200"/>
    </row>
    <row r="387" spans="5:10" x14ac:dyDescent="0.2">
      <c r="E387" s="200"/>
      <c r="F387" s="200"/>
      <c r="G387" s="200"/>
      <c r="H387" s="200"/>
      <c r="I387" s="200"/>
      <c r="J387" s="200"/>
    </row>
    <row r="388" spans="5:10" x14ac:dyDescent="0.2">
      <c r="E388" s="200"/>
      <c r="F388" s="200"/>
      <c r="G388" s="200"/>
      <c r="H388" s="200"/>
      <c r="I388" s="200"/>
      <c r="J388" s="200"/>
    </row>
    <row r="389" spans="5:10" x14ac:dyDescent="0.2">
      <c r="E389" s="200"/>
      <c r="F389" s="200"/>
      <c r="G389" s="200"/>
      <c r="H389" s="200"/>
      <c r="I389" s="200"/>
      <c r="J389" s="200"/>
    </row>
    <row r="390" spans="5:10" x14ac:dyDescent="0.2">
      <c r="E390" s="200"/>
      <c r="F390" s="200"/>
      <c r="G390" s="200"/>
      <c r="H390" s="200"/>
      <c r="I390" s="200"/>
      <c r="J390" s="200"/>
    </row>
    <row r="391" spans="5:10" x14ac:dyDescent="0.2">
      <c r="E391" s="200"/>
      <c r="F391" s="200"/>
      <c r="G391" s="200"/>
      <c r="H391" s="200"/>
      <c r="I391" s="200"/>
      <c r="J391" s="200"/>
    </row>
    <row r="392" spans="5:10" x14ac:dyDescent="0.2">
      <c r="E392" s="200"/>
      <c r="F392" s="200"/>
      <c r="G392" s="200"/>
      <c r="H392" s="200"/>
      <c r="I392" s="200"/>
      <c r="J392" s="200"/>
    </row>
    <row r="393" spans="5:10" x14ac:dyDescent="0.2">
      <c r="E393" s="200"/>
      <c r="F393" s="200"/>
      <c r="G393" s="200"/>
      <c r="H393" s="200"/>
      <c r="I393" s="200"/>
      <c r="J393" s="200"/>
    </row>
    <row r="394" spans="5:10" x14ac:dyDescent="0.2">
      <c r="E394" s="200"/>
      <c r="F394" s="200"/>
      <c r="G394" s="200"/>
      <c r="H394" s="200"/>
      <c r="I394" s="200"/>
      <c r="J394" s="200"/>
    </row>
    <row r="395" spans="5:10" x14ac:dyDescent="0.2">
      <c r="E395" s="200"/>
      <c r="F395" s="200"/>
      <c r="G395" s="200"/>
      <c r="H395" s="200"/>
      <c r="I395" s="200"/>
      <c r="J395" s="200"/>
    </row>
    <row r="396" spans="5:10" x14ac:dyDescent="0.2">
      <c r="E396" s="200"/>
      <c r="F396" s="200"/>
      <c r="G396" s="200"/>
      <c r="H396" s="200"/>
      <c r="I396" s="200"/>
      <c r="J396" s="200"/>
    </row>
    <row r="397" spans="5:10" x14ac:dyDescent="0.2">
      <c r="E397" s="200"/>
      <c r="F397" s="200"/>
      <c r="G397" s="200"/>
      <c r="H397" s="200"/>
      <c r="I397" s="200"/>
      <c r="J397" s="200"/>
    </row>
    <row r="398" spans="5:10" x14ac:dyDescent="0.2">
      <c r="E398" s="200"/>
      <c r="F398" s="200"/>
      <c r="G398" s="200"/>
      <c r="H398" s="200"/>
      <c r="I398" s="200"/>
      <c r="J398" s="200"/>
    </row>
    <row r="399" spans="5:10" x14ac:dyDescent="0.2">
      <c r="E399" s="200"/>
      <c r="F399" s="200"/>
      <c r="G399" s="200"/>
      <c r="H399" s="200"/>
      <c r="I399" s="200"/>
      <c r="J399" s="200"/>
    </row>
    <row r="400" spans="5:10" x14ac:dyDescent="0.2">
      <c r="E400" s="200"/>
      <c r="F400" s="200"/>
      <c r="G400" s="200"/>
      <c r="H400" s="200"/>
      <c r="I400" s="200"/>
      <c r="J400" s="200"/>
    </row>
    <row r="401" spans="5:10" x14ac:dyDescent="0.2">
      <c r="E401" s="200"/>
      <c r="F401" s="200"/>
      <c r="G401" s="200"/>
      <c r="H401" s="200"/>
      <c r="I401" s="200"/>
      <c r="J401" s="200"/>
    </row>
    <row r="402" spans="5:10" x14ac:dyDescent="0.2">
      <c r="E402" s="200"/>
      <c r="F402" s="200"/>
      <c r="G402" s="200"/>
      <c r="H402" s="200"/>
      <c r="I402" s="200"/>
      <c r="J402" s="200"/>
    </row>
    <row r="403" spans="5:10" x14ac:dyDescent="0.2">
      <c r="E403" s="200"/>
      <c r="F403" s="200"/>
      <c r="G403" s="200"/>
      <c r="H403" s="200"/>
      <c r="I403" s="200"/>
      <c r="J403" s="200"/>
    </row>
    <row r="404" spans="5:10" x14ac:dyDescent="0.2">
      <c r="E404" s="200"/>
      <c r="F404" s="200"/>
      <c r="G404" s="200"/>
      <c r="H404" s="200"/>
      <c r="I404" s="200"/>
      <c r="J404" s="200"/>
    </row>
    <row r="405" spans="5:10" x14ac:dyDescent="0.2">
      <c r="E405" s="200"/>
      <c r="F405" s="200"/>
      <c r="G405" s="200"/>
      <c r="H405" s="200"/>
      <c r="I405" s="200"/>
      <c r="J405" s="200"/>
    </row>
    <row r="406" spans="5:10" x14ac:dyDescent="0.2">
      <c r="E406" s="200"/>
      <c r="F406" s="200"/>
      <c r="G406" s="200"/>
      <c r="H406" s="200"/>
      <c r="I406" s="200"/>
      <c r="J406" s="200"/>
    </row>
    <row r="407" spans="5:10" x14ac:dyDescent="0.2">
      <c r="E407" s="200"/>
      <c r="F407" s="200"/>
      <c r="G407" s="200"/>
      <c r="H407" s="200"/>
      <c r="I407" s="200"/>
      <c r="J407" s="200"/>
    </row>
    <row r="408" spans="5:10" x14ac:dyDescent="0.2">
      <c r="E408" s="200"/>
      <c r="F408" s="200"/>
      <c r="G408" s="200"/>
      <c r="H408" s="200"/>
      <c r="I408" s="200"/>
      <c r="J408" s="200"/>
    </row>
    <row r="409" spans="5:10" x14ac:dyDescent="0.2">
      <c r="E409" s="200"/>
      <c r="F409" s="200"/>
      <c r="G409" s="200"/>
      <c r="H409" s="200"/>
      <c r="I409" s="200"/>
      <c r="J409" s="200"/>
    </row>
    <row r="410" spans="5:10" x14ac:dyDescent="0.2">
      <c r="E410" s="200"/>
      <c r="F410" s="200"/>
      <c r="G410" s="200"/>
      <c r="H410" s="200"/>
      <c r="I410" s="200"/>
      <c r="J410" s="200"/>
    </row>
    <row r="411" spans="5:10" x14ac:dyDescent="0.2">
      <c r="E411" s="200"/>
      <c r="F411" s="200"/>
      <c r="G411" s="200"/>
      <c r="H411" s="200"/>
      <c r="I411" s="200"/>
      <c r="J411" s="200"/>
    </row>
    <row r="412" spans="5:10" x14ac:dyDescent="0.2">
      <c r="E412" s="200"/>
      <c r="F412" s="200"/>
      <c r="G412" s="200"/>
      <c r="H412" s="200"/>
      <c r="I412" s="200"/>
      <c r="J412" s="200"/>
    </row>
    <row r="413" spans="5:10" x14ac:dyDescent="0.2">
      <c r="E413" s="200"/>
      <c r="F413" s="200"/>
      <c r="G413" s="200"/>
      <c r="H413" s="200"/>
      <c r="I413" s="200"/>
      <c r="J413" s="200"/>
    </row>
    <row r="414" spans="5:10" x14ac:dyDescent="0.2">
      <c r="E414" s="200"/>
      <c r="F414" s="200"/>
      <c r="G414" s="200"/>
      <c r="H414" s="200"/>
      <c r="I414" s="200"/>
      <c r="J414" s="200"/>
    </row>
    <row r="415" spans="5:10" x14ac:dyDescent="0.2">
      <c r="E415" s="200"/>
      <c r="F415" s="200"/>
      <c r="G415" s="200"/>
      <c r="H415" s="200"/>
      <c r="I415" s="200"/>
      <c r="J415" s="200"/>
    </row>
    <row r="416" spans="5:10" x14ac:dyDescent="0.2">
      <c r="E416" s="200"/>
      <c r="F416" s="200"/>
      <c r="G416" s="200"/>
      <c r="H416" s="200"/>
      <c r="I416" s="200"/>
      <c r="J416" s="200"/>
    </row>
    <row r="417" spans="5:10" x14ac:dyDescent="0.2">
      <c r="E417" s="200"/>
      <c r="F417" s="200"/>
      <c r="G417" s="200"/>
      <c r="H417" s="200"/>
      <c r="I417" s="200"/>
      <c r="J417" s="200"/>
    </row>
    <row r="418" spans="5:10" x14ac:dyDescent="0.2">
      <c r="E418" s="200"/>
      <c r="F418" s="200"/>
      <c r="G418" s="200"/>
      <c r="H418" s="200"/>
      <c r="I418" s="200"/>
      <c r="J418" s="200"/>
    </row>
    <row r="419" spans="5:10" x14ac:dyDescent="0.2">
      <c r="E419" s="200"/>
      <c r="F419" s="200"/>
      <c r="G419" s="200"/>
      <c r="H419" s="200"/>
      <c r="I419" s="200"/>
      <c r="J419" s="200"/>
    </row>
    <row r="420" spans="5:10" x14ac:dyDescent="0.2">
      <c r="E420" s="200"/>
      <c r="F420" s="200"/>
      <c r="G420" s="200"/>
      <c r="H420" s="200"/>
      <c r="I420" s="200"/>
      <c r="J420" s="200"/>
    </row>
    <row r="421" spans="5:10" x14ac:dyDescent="0.2">
      <c r="E421" s="200"/>
      <c r="F421" s="200"/>
      <c r="G421" s="200"/>
      <c r="H421" s="200"/>
      <c r="I421" s="200"/>
      <c r="J421" s="200"/>
    </row>
    <row r="422" spans="5:10" x14ac:dyDescent="0.2">
      <c r="E422" s="200"/>
      <c r="F422" s="200"/>
      <c r="G422" s="200"/>
      <c r="H422" s="200"/>
      <c r="I422" s="200"/>
      <c r="J422" s="200"/>
    </row>
    <row r="423" spans="5:10" x14ac:dyDescent="0.2">
      <c r="E423" s="200"/>
      <c r="F423" s="200"/>
      <c r="G423" s="200"/>
      <c r="H423" s="200"/>
      <c r="I423" s="200"/>
      <c r="J423" s="200"/>
    </row>
    <row r="424" spans="5:10" x14ac:dyDescent="0.2">
      <c r="E424" s="200"/>
      <c r="F424" s="200"/>
      <c r="G424" s="200"/>
      <c r="H424" s="200"/>
      <c r="I424" s="200"/>
      <c r="J424" s="200"/>
    </row>
    <row r="425" spans="5:10" x14ac:dyDescent="0.2">
      <c r="E425" s="200"/>
      <c r="F425" s="200"/>
      <c r="G425" s="200"/>
      <c r="H425" s="200"/>
      <c r="I425" s="200"/>
      <c r="J425" s="200"/>
    </row>
    <row r="426" spans="5:10" x14ac:dyDescent="0.2">
      <c r="E426" s="200"/>
      <c r="F426" s="200"/>
      <c r="G426" s="200"/>
      <c r="H426" s="200"/>
      <c r="I426" s="200"/>
      <c r="J426" s="200"/>
    </row>
    <row r="427" spans="5:10" x14ac:dyDescent="0.2">
      <c r="E427" s="200"/>
      <c r="F427" s="200"/>
      <c r="G427" s="200"/>
      <c r="H427" s="200"/>
      <c r="I427" s="200"/>
      <c r="J427" s="200"/>
    </row>
    <row r="428" spans="5:10" x14ac:dyDescent="0.2">
      <c r="E428" s="200"/>
      <c r="F428" s="200"/>
      <c r="G428" s="200"/>
      <c r="H428" s="200"/>
      <c r="I428" s="200"/>
      <c r="J428" s="200"/>
    </row>
    <row r="429" spans="5:10" x14ac:dyDescent="0.2">
      <c r="E429" s="200"/>
      <c r="F429" s="200"/>
      <c r="G429" s="200"/>
      <c r="H429" s="200"/>
      <c r="I429" s="200"/>
      <c r="J429" s="200"/>
    </row>
    <row r="430" spans="5:10" x14ac:dyDescent="0.2">
      <c r="E430" s="200"/>
      <c r="F430" s="200"/>
      <c r="G430" s="200"/>
      <c r="H430" s="200"/>
      <c r="I430" s="200"/>
      <c r="J430" s="200"/>
    </row>
    <row r="431" spans="5:10" x14ac:dyDescent="0.2">
      <c r="E431" s="200"/>
      <c r="F431" s="200"/>
      <c r="G431" s="200"/>
      <c r="H431" s="200"/>
      <c r="I431" s="200"/>
      <c r="J431" s="200"/>
    </row>
    <row r="432" spans="5:10" x14ac:dyDescent="0.2">
      <c r="E432" s="200"/>
      <c r="F432" s="200"/>
      <c r="G432" s="200"/>
      <c r="H432" s="200"/>
      <c r="I432" s="200"/>
      <c r="J432" s="200"/>
    </row>
    <row r="433" spans="5:10" x14ac:dyDescent="0.2">
      <c r="E433" s="200"/>
      <c r="F433" s="200"/>
      <c r="G433" s="200"/>
      <c r="H433" s="200"/>
      <c r="I433" s="200"/>
      <c r="J433" s="200"/>
    </row>
    <row r="434" spans="5:10" x14ac:dyDescent="0.2">
      <c r="E434" s="200"/>
      <c r="F434" s="200"/>
      <c r="G434" s="200"/>
      <c r="H434" s="200"/>
      <c r="I434" s="200"/>
      <c r="J434" s="200"/>
    </row>
    <row r="435" spans="5:10" x14ac:dyDescent="0.2">
      <c r="E435" s="200"/>
      <c r="F435" s="200"/>
      <c r="G435" s="200"/>
      <c r="H435" s="200"/>
      <c r="I435" s="200"/>
      <c r="J435" s="200"/>
    </row>
    <row r="436" spans="5:10" x14ac:dyDescent="0.2">
      <c r="E436" s="200"/>
      <c r="F436" s="200"/>
      <c r="G436" s="200"/>
      <c r="H436" s="200"/>
      <c r="I436" s="200"/>
      <c r="J436" s="200"/>
    </row>
    <row r="437" spans="5:10" x14ac:dyDescent="0.2">
      <c r="E437" s="200"/>
      <c r="F437" s="200"/>
      <c r="G437" s="200"/>
      <c r="H437" s="200"/>
      <c r="I437" s="200"/>
      <c r="J437" s="200"/>
    </row>
    <row r="438" spans="5:10" x14ac:dyDescent="0.2">
      <c r="E438" s="200"/>
      <c r="F438" s="200"/>
      <c r="G438" s="200"/>
      <c r="H438" s="200"/>
      <c r="I438" s="200"/>
      <c r="J438" s="200"/>
    </row>
    <row r="439" spans="5:10" x14ac:dyDescent="0.2">
      <c r="E439" s="200"/>
      <c r="F439" s="200"/>
      <c r="G439" s="200"/>
      <c r="H439" s="200"/>
      <c r="I439" s="200"/>
      <c r="J439" s="200"/>
    </row>
    <row r="440" spans="5:10" x14ac:dyDescent="0.2">
      <c r="E440" s="200"/>
      <c r="F440" s="200"/>
      <c r="G440" s="200"/>
      <c r="H440" s="200"/>
      <c r="I440" s="200"/>
      <c r="J440" s="200"/>
    </row>
    <row r="441" spans="5:10" x14ac:dyDescent="0.2">
      <c r="E441" s="200"/>
      <c r="F441" s="200"/>
      <c r="G441" s="200"/>
      <c r="H441" s="200"/>
      <c r="I441" s="200"/>
      <c r="J441" s="200"/>
    </row>
    <row r="442" spans="5:10" x14ac:dyDescent="0.2">
      <c r="E442" s="200"/>
      <c r="F442" s="200"/>
      <c r="G442" s="200"/>
      <c r="H442" s="200"/>
      <c r="I442" s="200"/>
      <c r="J442" s="200"/>
    </row>
    <row r="443" spans="5:10" x14ac:dyDescent="0.2">
      <c r="E443" s="200"/>
      <c r="F443" s="200"/>
      <c r="G443" s="200"/>
      <c r="H443" s="200"/>
      <c r="I443" s="200"/>
      <c r="J443" s="200"/>
    </row>
    <row r="444" spans="5:10" x14ac:dyDescent="0.2">
      <c r="E444" s="200"/>
      <c r="F444" s="200"/>
      <c r="G444" s="200"/>
      <c r="H444" s="200"/>
      <c r="I444" s="200"/>
      <c r="J444" s="200"/>
    </row>
    <row r="445" spans="5:10" x14ac:dyDescent="0.2">
      <c r="E445" s="200"/>
      <c r="F445" s="200"/>
      <c r="G445" s="200"/>
      <c r="H445" s="200"/>
      <c r="I445" s="200"/>
      <c r="J445" s="200"/>
    </row>
    <row r="446" spans="5:10" x14ac:dyDescent="0.2">
      <c r="E446" s="200"/>
      <c r="F446" s="200"/>
      <c r="G446" s="200"/>
      <c r="H446" s="200"/>
      <c r="I446" s="200"/>
      <c r="J446" s="200"/>
    </row>
    <row r="447" spans="5:10" x14ac:dyDescent="0.2">
      <c r="E447" s="200"/>
      <c r="F447" s="200"/>
      <c r="G447" s="200"/>
      <c r="H447" s="200"/>
      <c r="I447" s="200"/>
      <c r="J447" s="200"/>
    </row>
    <row r="448" spans="5:10" x14ac:dyDescent="0.2">
      <c r="E448" s="200"/>
      <c r="F448" s="200"/>
      <c r="G448" s="200"/>
      <c r="H448" s="200"/>
      <c r="I448" s="200"/>
      <c r="J448" s="200"/>
    </row>
    <row r="449" spans="5:10" x14ac:dyDescent="0.2">
      <c r="E449" s="200"/>
      <c r="F449" s="200"/>
      <c r="G449" s="200"/>
      <c r="H449" s="200"/>
      <c r="I449" s="200"/>
      <c r="J449" s="200"/>
    </row>
    <row r="450" spans="5:10" x14ac:dyDescent="0.2">
      <c r="E450" s="200"/>
      <c r="F450" s="200"/>
      <c r="G450" s="200"/>
      <c r="H450" s="200"/>
      <c r="I450" s="200"/>
      <c r="J450" s="200"/>
    </row>
    <row r="451" spans="5:10" x14ac:dyDescent="0.2">
      <c r="E451" s="200"/>
      <c r="F451" s="200"/>
      <c r="G451" s="200"/>
      <c r="H451" s="200"/>
      <c r="I451" s="200"/>
      <c r="J451" s="200"/>
    </row>
    <row r="452" spans="5:10" x14ac:dyDescent="0.2">
      <c r="E452" s="200"/>
      <c r="F452" s="200"/>
      <c r="G452" s="200"/>
      <c r="H452" s="200"/>
      <c r="I452" s="200"/>
      <c r="J452" s="200"/>
    </row>
    <row r="453" spans="5:10" x14ac:dyDescent="0.2">
      <c r="E453" s="200"/>
      <c r="F453" s="200"/>
      <c r="G453" s="200"/>
      <c r="H453" s="200"/>
      <c r="I453" s="200"/>
      <c r="J453" s="200"/>
    </row>
    <row r="454" spans="5:10" x14ac:dyDescent="0.2">
      <c r="E454" s="200"/>
      <c r="F454" s="200"/>
      <c r="G454" s="200"/>
      <c r="H454" s="200"/>
      <c r="I454" s="200"/>
      <c r="J454" s="200"/>
    </row>
    <row r="455" spans="5:10" x14ac:dyDescent="0.2">
      <c r="E455" s="200"/>
      <c r="F455" s="200"/>
      <c r="G455" s="200"/>
      <c r="H455" s="200"/>
      <c r="I455" s="200"/>
      <c r="J455" s="200"/>
    </row>
    <row r="456" spans="5:10" x14ac:dyDescent="0.2">
      <c r="E456" s="200"/>
      <c r="F456" s="200"/>
      <c r="G456" s="200"/>
      <c r="H456" s="200"/>
      <c r="I456" s="200"/>
      <c r="J456" s="200"/>
    </row>
    <row r="457" spans="5:10" x14ac:dyDescent="0.2">
      <c r="E457" s="200"/>
      <c r="F457" s="200"/>
      <c r="G457" s="200"/>
      <c r="H457" s="200"/>
      <c r="I457" s="200"/>
      <c r="J457" s="200"/>
    </row>
  </sheetData>
  <autoFilter ref="A13:Q132">
    <filterColumn colId="10">
      <customFilters and="1">
        <customFilter operator="notEqual" val=" "/>
      </customFilters>
    </filterColumn>
  </autoFilter>
  <mergeCells count="21">
    <mergeCell ref="H1:K1"/>
    <mergeCell ref="H2:K2"/>
    <mergeCell ref="H3:K3"/>
    <mergeCell ref="H4:J4"/>
    <mergeCell ref="A7:J7"/>
    <mergeCell ref="F11:F12"/>
    <mergeCell ref="E11:E12"/>
    <mergeCell ref="H132:J132"/>
    <mergeCell ref="M54:Q54"/>
    <mergeCell ref="H11:H12"/>
    <mergeCell ref="I11:J11"/>
    <mergeCell ref="G11:G12"/>
    <mergeCell ref="C11:C12"/>
    <mergeCell ref="D53:D54"/>
    <mergeCell ref="A53:A54"/>
    <mergeCell ref="D11:D12"/>
    <mergeCell ref="B11:B12"/>
    <mergeCell ref="B53:B54"/>
    <mergeCell ref="A6:J6"/>
    <mergeCell ref="C53:C54"/>
    <mergeCell ref="A11:A12"/>
  </mergeCells>
  <phoneticPr fontId="28" type="noConversion"/>
  <printOptions horizontalCentered="1"/>
  <pageMargins left="0.19685039370078741" right="0.19685039370078741" top="0.98425196850393704" bottom="0.51181102362204722" header="0.23622047244094491" footer="0.15748031496062992"/>
  <pageSetup paperSize="9" scale="49" fitToHeight="2" orientation="landscape" blackAndWhite="1" r:id="rId1"/>
  <headerFooter alignWithMargins="0"/>
  <rowBreaks count="7" manualBreakCount="7">
    <brk id="23" max="9" man="1"/>
    <brk id="38" max="9" man="1"/>
    <brk id="50" max="9" man="1"/>
    <brk id="65" max="9" man="1"/>
    <brk id="83" max="9" man="1"/>
    <brk id="94" max="9" man="1"/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10</vt:i4>
      </vt:variant>
    </vt:vector>
  </HeadingPairs>
  <TitlesOfParts>
    <vt:vector size="15" baseType="lpstr">
      <vt:lpstr>Додаток_1</vt:lpstr>
      <vt:lpstr>Додаток_2</vt:lpstr>
      <vt:lpstr>Додаток_3</vt:lpstr>
      <vt:lpstr>Додаток_4</vt:lpstr>
      <vt:lpstr>Додаток_5</vt:lpstr>
      <vt:lpstr>Додаток_1!Заголовки_для_друку</vt:lpstr>
      <vt:lpstr>Додаток_2!Заголовки_для_друку</vt:lpstr>
      <vt:lpstr>Додаток_3!Заголовки_для_друку</vt:lpstr>
      <vt:lpstr>Додаток_4!Заголовки_для_друку</vt:lpstr>
      <vt:lpstr>Додаток_5!Заголовки_для_друку</vt:lpstr>
      <vt:lpstr>Додаток_1!Область_друку</vt:lpstr>
      <vt:lpstr>Додаток_2!Область_друку</vt:lpstr>
      <vt:lpstr>Додаток_3!Область_друку</vt:lpstr>
      <vt:lpstr>Додаток_4!Область_друку</vt:lpstr>
      <vt:lpstr>Додаток_5!Область_друку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666</dc:creator>
  <cp:lastModifiedBy>715</cp:lastModifiedBy>
  <cp:lastPrinted>2023-12-07T08:34:00Z</cp:lastPrinted>
  <dcterms:created xsi:type="dcterms:W3CDTF">2022-11-11T14:16:08Z</dcterms:created>
  <dcterms:modified xsi:type="dcterms:W3CDTF">2023-12-14T09:29:43Z</dcterms:modified>
</cp:coreProperties>
</file>