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ходи" sheetId="1" r:id="rId1"/>
    <sheet name="видатки" sheetId="2" r:id="rId2"/>
  </sheets>
  <definedNames>
    <definedName name="_xlnm.Print_Area" localSheetId="1">'видатки'!$A$5:$H$49</definedName>
    <definedName name="_xlnm.Print_Area" localSheetId="0">'доходи'!$A$1:$H$38</definedName>
  </definedNames>
  <calcPr fullCalcOnLoad="1"/>
</workbook>
</file>

<file path=xl/sharedStrings.xml><?xml version="1.0" encoding="utf-8"?>
<sst xmlns="http://schemas.openxmlformats.org/spreadsheetml/2006/main" count="108" uniqueCount="97">
  <si>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</si>
  <si>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</si>
  <si>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</si>
  <si>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</si>
  <si>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Всього доходів</t>
  </si>
  <si>
    <t>Видатки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</si>
  <si>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</si>
  <si>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</si>
  <si>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</si>
  <si>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</si>
  <si>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</si>
  <si>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Всього видатків</t>
  </si>
  <si>
    <t xml:space="preserve">Цільові фонди 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</si>
  <si>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</si>
  <si>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</si>
  <si>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 xml:space="preserve">Збір за забруднення навколишнього природного середовища </t>
  </si>
  <si>
    <t xml:space="preserve">Надходження коштів від відшкодування втрат сільськогосподарського та лісогосподарського виробництва </t>
  </si>
  <si>
    <t>Разом доходів</t>
  </si>
  <si>
    <t xml:space="preserve">Разом видатків </t>
  </si>
  <si>
    <t>Охорона навколишнього природного середовища та ядерна безпека</t>
  </si>
  <si>
    <t>Житлово-комунальне господарство</t>
  </si>
  <si>
    <t>Доходи від операцій з капіталом</t>
  </si>
  <si>
    <t>Субвенція з державного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</si>
  <si>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Кошти, що передаються із загального фонду до бюджету розвитку (спеціальний фонд) </t>
  </si>
  <si>
    <t>Охорона та раціональне використання природних ресурсів</t>
  </si>
  <si>
    <t>Утилізація відходів</t>
  </si>
  <si>
    <t>інші субвенції</t>
  </si>
  <si>
    <t>Субвенція з державного бюджету місцевим бюджетам на здійснення заходів щодо- соціально - економічного розвитку регіонів за напрямом,які закріплені Міністерством регіонального розвитку та будівництва України</t>
  </si>
  <si>
    <t>Інші податки та збори</t>
  </si>
  <si>
    <t>Екологічний податок</t>
  </si>
  <si>
    <t>Збір за забруднення навколишнього природного середовища </t>
  </si>
  <si>
    <t>Збір за першу реєстрацію транспортного засобу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</si>
  <si>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</si>
  <si>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Ліквідація іншого забруднення навколишнього природного середовища </t>
  </si>
  <si>
    <t>Інша діяльність у сфері охорони навколишнього природного середовища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</si>
  <si>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</si>
  <si>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</si>
  <si>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</si>
  <si>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</si>
  <si>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Код функціональної класифікації</t>
  </si>
  <si>
    <t>19050000 </t>
  </si>
  <si>
    <t>Державне управління </t>
  </si>
  <si>
    <t>Субвенція з місцевого бюджету  державному бюджету на виконання програм соціально-економічного та культурного розвитку</t>
  </si>
  <si>
    <t>Податки на власність</t>
  </si>
  <si>
    <t xml:space="preserve">Інші неподаткові надходження </t>
  </si>
  <si>
    <t>Збереження природно-заповідного фонду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</si>
  <si>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</si>
  <si>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Директор департаменту фінансів                                                                                   </t>
  </si>
  <si>
    <t>Звіт</t>
  </si>
  <si>
    <t xml:space="preserve">    про виконання спеціального фонду обласного бюджету</t>
  </si>
  <si>
    <t>1000</t>
  </si>
  <si>
    <t>2000</t>
  </si>
  <si>
    <t>3000</t>
  </si>
  <si>
    <t>4000</t>
  </si>
  <si>
    <t>5000</t>
  </si>
  <si>
    <t>8103</t>
  </si>
  <si>
    <t>8104</t>
  </si>
  <si>
    <t>8106</t>
  </si>
  <si>
    <t>8107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</si>
  <si>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</t>
  </si>
  <si>
    <t>Код програмної класифікації видатків</t>
  </si>
  <si>
    <t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</t>
  </si>
  <si>
    <t>6000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</si>
  <si>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</si>
  <si>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</si>
  <si>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Будівництво та регіональний розвиток</t>
  </si>
  <si>
    <t>Транспорт та транспортна інфраструктура, дорожнє господарство</t>
  </si>
  <si>
    <t xml:space="preserve">Сільське, лісове, рибне господарство та мисливство </t>
  </si>
  <si>
    <t>Інші програми та заходи, пов'язані з економічною діяльністю</t>
  </si>
  <si>
    <t>Субвенція з місцевого бюджету за рахунок залишку коштів освітньої субвенції, що утворився на початок бюджетного періоду</t>
  </si>
  <si>
    <t>Охорона навколишнього природного середовища:</t>
  </si>
  <si>
    <t>Інші субвенції з місцевого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</si>
  <si>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</si>
  <si>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Інша діяльність у сфері екології та охорони природних ресурсів</t>
  </si>
  <si>
    <t>Громадський порядок та безпека</t>
  </si>
  <si>
    <t xml:space="preserve"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внутрішньо-будинкових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</si>
  <si>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</si>
  <si>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   Степан Скибиляк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</si>
  <si>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</si>
  <si>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Захист населення і територій від надзвичайних ситуацій техногенного та природного характеру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</si>
  <si>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</si>
  <si>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Затверджено по бюджету                          на 2020 рік з урахуванням змін</t>
  </si>
  <si>
    <t>Кошторисні призначення на  2020 рік з урахуванням змін</t>
  </si>
  <si>
    <t>Затверджено по бюджету                          на 2021 рік з урахуванням змін</t>
  </si>
  <si>
    <t xml:space="preserve">%  виконання  плану 2021 року </t>
  </si>
  <si>
    <t>Кошторисні призначення на  2021 рік з урахуванням змін</t>
  </si>
  <si>
    <t>Субвенція з місцевого бюджету на співфінансування інвестиційних проєктів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</si>
  <si>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проєкту "Вдосконалення системи соціальної допомоги"</t>
  </si>
  <si>
    <t>Тернопільської області за  І півріччя 2021 року</t>
  </si>
  <si>
    <t>Виконано за І півріччя 2020 року</t>
  </si>
  <si>
    <t>Виконано за І півріччя 2021 року</t>
  </si>
  <si>
    <t>% виконання І півріччя 2021 року до І півріччя  2020 року</t>
  </si>
  <si>
    <t>тис. грн</t>
  </si>
  <si>
    <t>у 5,6 рази</t>
  </si>
  <si>
    <t>у 6,5 рази</t>
  </si>
  <si>
    <t>у 2,1 рази</t>
  </si>
  <si>
    <t>у 2 рази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</si>
</sst>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0000"/>
    <numFmt numFmtId="206" formatCode="0.0000"/>
    <numFmt numFmtId="207" formatCode="0.000"/>
    <numFmt numFmtId="208" formatCode="#,##0.0"/>
    <numFmt numFmtId="209" formatCode="#,##0.000"/>
    <numFmt numFmtId="210" formatCode="[$-422]d\ mmmm\ yyyy&quot; р.&quot;"/>
    <numFmt numFmtId="211" formatCode="#,##0.00_);\-#,##0.00"/>
    <numFmt numFmtId="212" formatCode="[$-FC19]d\ mmmm\ yyyy\ &quot;г.&quot;"/>
    <numFmt numFmtId="213" formatCode="0000"/>
  </numFmts>
  <fonts count="5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08" fontId="4" fillId="33" borderId="10" xfId="0" applyNumberFormat="1" applyFont="1" applyFill="1" applyBorder="1" applyAlignment="1">
      <alignment horizontal="center" vertical="center"/>
    </xf>
    <xf numFmtId="208" fontId="5" fillId="33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208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208" fontId="5" fillId="33" borderId="10" xfId="0" applyNumberFormat="1" applyFont="1" applyFill="1" applyBorder="1" applyAlignment="1">
      <alignment horizontal="center" vertical="center" wrapText="1"/>
    </xf>
    <xf numFmtId="208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208" fontId="4" fillId="0" borderId="10" xfId="0" applyNumberFormat="1" applyFont="1" applyFill="1" applyBorder="1" applyAlignment="1">
      <alignment horizontal="center" vertical="center"/>
    </xf>
    <xf numFmtId="208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204" fontId="5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08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08" fontId="5" fillId="0" borderId="13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08" fontId="5" fillId="0" borderId="14" xfId="0" applyNumberFormat="1" applyFont="1" applyBorder="1" applyAlignment="1">
      <alignment horizontal="center" vertical="center" wrapText="1"/>
    </xf>
    <xf numFmtId="208" fontId="15" fillId="33" borderId="10" xfId="0" applyNumberFormat="1" applyFont="1" applyFill="1" applyBorder="1" applyAlignment="1">
      <alignment horizontal="center" vertical="center"/>
    </xf>
    <xf numFmtId="208" fontId="16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8" fontId="11" fillId="33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/>
    </xf>
    <xf numFmtId="208" fontId="4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21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208" fontId="11" fillId="0" borderId="10" xfId="0" applyNumberFormat="1" applyFont="1" applyFill="1" applyBorder="1" applyAlignment="1">
      <alignment horizontal="center" vertical="center"/>
    </xf>
    <xf numFmtId="208" fontId="5" fillId="0" borderId="14" xfId="0" applyNumberFormat="1" applyFont="1" applyFill="1" applyBorder="1" applyAlignment="1">
      <alignment horizontal="center" vertical="center" wrapText="1"/>
    </xf>
    <xf numFmtId="208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08" fontId="52" fillId="0" borderId="10" xfId="0" applyNumberFormat="1" applyFont="1" applyFill="1" applyBorder="1" applyAlignment="1">
      <alignment horizontal="center" vertical="center"/>
    </xf>
    <xf numFmtId="208" fontId="53" fillId="33" borderId="10" xfId="0" applyNumberFormat="1" applyFont="1" applyFill="1" applyBorder="1" applyAlignment="1">
      <alignment horizontal="center" vertical="center" wrapText="1"/>
    </xf>
    <xf numFmtId="208" fontId="53" fillId="34" borderId="10" xfId="0" applyNumberFormat="1" applyFont="1" applyFill="1" applyBorder="1" applyAlignment="1">
      <alignment horizontal="center" vertical="center" wrapText="1"/>
    </xf>
    <xf numFmtId="208" fontId="53" fillId="33" borderId="10" xfId="0" applyNumberFormat="1" applyFont="1" applyFill="1" applyBorder="1" applyAlignment="1">
      <alignment horizontal="center" vertical="center"/>
    </xf>
    <xf numFmtId="208" fontId="53" fillId="0" borderId="10" xfId="0" applyNumberFormat="1" applyFont="1" applyFill="1" applyBorder="1" applyAlignment="1">
      <alignment horizontal="center" vertical="center" wrapText="1"/>
    </xf>
    <xf numFmtId="208" fontId="53" fillId="0" borderId="10" xfId="0" applyNumberFormat="1" applyFont="1" applyBorder="1" applyAlignment="1">
      <alignment horizontal="center" vertical="center"/>
    </xf>
    <xf numFmtId="208" fontId="53" fillId="0" borderId="10" xfId="0" applyNumberFormat="1" applyFont="1" applyBorder="1" applyAlignment="1">
      <alignment horizontal="center" vertical="center" wrapText="1"/>
    </xf>
    <xf numFmtId="208" fontId="52" fillId="0" borderId="10" xfId="0" applyNumberFormat="1" applyFont="1" applyFill="1" applyBorder="1" applyAlignment="1">
      <alignment horizontal="center" vertical="center" wrapText="1"/>
    </xf>
    <xf numFmtId="208" fontId="52" fillId="0" borderId="10" xfId="0" applyNumberFormat="1" applyFont="1" applyBorder="1" applyAlignment="1">
      <alignment horizontal="center" vertical="center" wrapText="1"/>
    </xf>
    <xf numFmtId="208" fontId="5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85" zoomScaleNormal="75" zoomScaleSheetLayoutView="85" zoomScalePageLayoutView="0" workbookViewId="0" topLeftCell="A1">
      <selection activeCell="B6" sqref="B6"/>
    </sheetView>
  </sheetViews>
  <sheetFormatPr defaultColWidth="9.00390625" defaultRowHeight="15.75"/>
  <cols>
    <col min="1" max="1" width="14.75390625" style="47" customWidth="1"/>
    <col min="2" max="2" width="117.625" style="0" customWidth="1"/>
    <col min="3" max="3" width="17.00390625" style="0" customWidth="1"/>
    <col min="4" max="4" width="13.00390625" style="0" customWidth="1"/>
    <col min="5" max="5" width="17.00390625" style="0" customWidth="1"/>
    <col min="6" max="6" width="13.25390625" style="0" customWidth="1"/>
    <col min="7" max="7" width="13.75390625" style="0" customWidth="1"/>
    <col min="8" max="8" width="15.125" style="0" customWidth="1"/>
  </cols>
  <sheetData>
    <row r="1" spans="1:8" ht="23.25" customHeight="1">
      <c r="A1" s="48"/>
      <c r="B1" s="70" t="s">
        <v>48</v>
      </c>
      <c r="C1" s="70"/>
      <c r="D1" s="70"/>
      <c r="E1" s="70"/>
      <c r="F1" s="70"/>
      <c r="G1" s="70"/>
      <c r="H1" s="70"/>
    </row>
    <row r="2" spans="1:8" ht="21.75" customHeight="1">
      <c r="A2" s="48"/>
      <c r="B2" s="69" t="s">
        <v>49</v>
      </c>
      <c r="C2" s="69"/>
      <c r="D2" s="69"/>
      <c r="E2" s="69"/>
      <c r="F2" s="69"/>
      <c r="G2" s="69"/>
      <c r="H2" s="69"/>
    </row>
    <row r="3" spans="1:8" ht="27" customHeight="1">
      <c r="A3" s="49"/>
      <c r="B3" s="71" t="s">
        <v>88</v>
      </c>
      <c r="C3" s="71"/>
      <c r="D3" s="71"/>
      <c r="E3" s="71"/>
      <c r="F3" s="71"/>
      <c r="G3" s="71"/>
      <c r="H3" s="71"/>
    </row>
    <row r="4" spans="1:8" ht="15" customHeight="1">
      <c r="A4" s="50"/>
      <c r="B4" s="28"/>
      <c r="C4" s="28"/>
      <c r="D4" s="28"/>
      <c r="E4" s="28"/>
      <c r="F4" s="28"/>
      <c r="G4" s="28"/>
      <c r="H4" s="68" t="s">
        <v>92</v>
      </c>
    </row>
    <row r="5" spans="1:8" ht="1.5" customHeight="1">
      <c r="A5" s="50"/>
      <c r="B5" s="7"/>
      <c r="C5" s="7"/>
      <c r="D5" s="7"/>
      <c r="E5" s="7"/>
      <c r="F5" s="7"/>
      <c r="G5" s="7"/>
      <c r="H5" s="7"/>
    </row>
    <row r="6" spans="1:8" ht="111" customHeight="1">
      <c r="A6" s="40" t="s">
        <v>39</v>
      </c>
      <c r="B6" s="9" t="s">
        <v>0</v>
      </c>
      <c r="C6" s="56" t="s">
        <v>81</v>
      </c>
      <c r="D6" s="56" t="s">
        <v>89</v>
      </c>
      <c r="E6" s="56" t="s">
        <v>83</v>
      </c>
      <c r="F6" s="56" t="s">
        <v>90</v>
      </c>
      <c r="G6" s="21" t="s">
        <v>84</v>
      </c>
      <c r="H6" s="21" t="s">
        <v>91</v>
      </c>
    </row>
    <row r="7" spans="1:9" ht="18.75" customHeight="1">
      <c r="A7" s="41">
        <v>10000000</v>
      </c>
      <c r="B7" s="10" t="s">
        <v>1</v>
      </c>
      <c r="C7" s="11">
        <f>C8+C12+C13+C14+C11</f>
        <v>2115</v>
      </c>
      <c r="D7" s="11">
        <f>SUM(D9:D14)</f>
        <v>1687.1</v>
      </c>
      <c r="E7" s="11">
        <f>E8+E9+E12+E13+E14+E11</f>
        <v>2695</v>
      </c>
      <c r="F7" s="11">
        <f>SUM(F9:F14)</f>
        <v>1692</v>
      </c>
      <c r="G7" s="11">
        <f>ROUND(F7/E7*100,1)</f>
        <v>62.8</v>
      </c>
      <c r="H7" s="59">
        <f>ROUND(F7/D7*100,1)</f>
        <v>100.3</v>
      </c>
      <c r="I7" s="67"/>
    </row>
    <row r="8" spans="1:9" ht="18.75" hidden="1">
      <c r="A8" s="41">
        <v>12000000</v>
      </c>
      <c r="B8" s="29" t="s">
        <v>43</v>
      </c>
      <c r="C8" s="11">
        <f>SUM(C9:C10)</f>
        <v>0</v>
      </c>
      <c r="D8" s="11">
        <f>SUM(D9:D10)</f>
        <v>0</v>
      </c>
      <c r="E8" s="52">
        <f>SUM(E9:E10)</f>
        <v>0</v>
      </c>
      <c r="F8" s="52">
        <f>SUM(F9:F10)</f>
        <v>3.3</v>
      </c>
      <c r="G8" s="52"/>
      <c r="H8" s="52" t="e">
        <f>SUM(H9:H10)</f>
        <v>#DIV/0!</v>
      </c>
      <c r="I8" s="67"/>
    </row>
    <row r="9" spans="1:9" ht="24" customHeight="1">
      <c r="A9" s="42">
        <v>12020000</v>
      </c>
      <c r="B9" s="17" t="s">
        <v>13</v>
      </c>
      <c r="C9" s="58"/>
      <c r="D9" s="12"/>
      <c r="E9" s="58"/>
      <c r="F9" s="12">
        <v>3.3</v>
      </c>
      <c r="G9" s="11"/>
      <c r="H9" s="59"/>
      <c r="I9" s="67"/>
    </row>
    <row r="10" spans="1:9" ht="24.75" customHeight="1" hidden="1">
      <c r="A10" s="42">
        <v>12030000</v>
      </c>
      <c r="B10" s="33" t="s">
        <v>31</v>
      </c>
      <c r="C10" s="53"/>
      <c r="D10" s="12"/>
      <c r="E10" s="53"/>
      <c r="F10" s="12"/>
      <c r="G10" s="11" t="e">
        <f aca="true" t="shared" si="0" ref="G10:G35">ROUND(F10/E10*100,1)</f>
        <v>#DIV/0!</v>
      </c>
      <c r="H10" s="18" t="e">
        <f aca="true" t="shared" si="1" ref="H10:H28">ROUND(F10/D10*100,1)</f>
        <v>#DIV/0!</v>
      </c>
      <c r="I10" s="67"/>
    </row>
    <row r="11" spans="1:9" ht="24.75" customHeight="1" hidden="1">
      <c r="A11" s="42">
        <v>19000000</v>
      </c>
      <c r="B11" s="10" t="s">
        <v>28</v>
      </c>
      <c r="C11" s="11"/>
      <c r="D11" s="11"/>
      <c r="E11" s="11"/>
      <c r="F11" s="11"/>
      <c r="G11" s="11" t="e">
        <f t="shared" si="0"/>
        <v>#DIV/0!</v>
      </c>
      <c r="H11" s="18" t="e">
        <f t="shared" si="1"/>
        <v>#DIV/0!</v>
      </c>
      <c r="I11" s="67"/>
    </row>
    <row r="12" spans="1:9" ht="24.75" customHeight="1">
      <c r="A12" s="42">
        <v>19010000</v>
      </c>
      <c r="B12" s="33" t="s">
        <v>29</v>
      </c>
      <c r="C12" s="58">
        <v>2115</v>
      </c>
      <c r="D12" s="12">
        <v>1687.1</v>
      </c>
      <c r="E12" s="58">
        <v>2695</v>
      </c>
      <c r="F12" s="58">
        <v>1688.3</v>
      </c>
      <c r="G12" s="12">
        <f t="shared" si="0"/>
        <v>62.6</v>
      </c>
      <c r="H12" s="18">
        <f t="shared" si="1"/>
        <v>100.1</v>
      </c>
      <c r="I12" s="67"/>
    </row>
    <row r="13" spans="1:9" ht="37.5" hidden="1">
      <c r="A13" s="42">
        <v>19020000</v>
      </c>
      <c r="B13" s="33" t="s">
        <v>61</v>
      </c>
      <c r="C13" s="58"/>
      <c r="D13" s="12"/>
      <c r="E13" s="58"/>
      <c r="F13" s="12"/>
      <c r="G13" s="12"/>
      <c r="H13" s="18"/>
      <c r="I13" s="67"/>
    </row>
    <row r="14" spans="1:9" ht="18" customHeight="1">
      <c r="A14" s="43" t="s">
        <v>40</v>
      </c>
      <c r="B14" s="14" t="s">
        <v>30</v>
      </c>
      <c r="C14" s="58"/>
      <c r="D14" s="12"/>
      <c r="E14" s="58"/>
      <c r="F14" s="12">
        <v>0.4</v>
      </c>
      <c r="G14" s="11"/>
      <c r="H14" s="59"/>
      <c r="I14" s="67"/>
    </row>
    <row r="15" spans="1:9" ht="19.5">
      <c r="A15" s="41">
        <v>20000000</v>
      </c>
      <c r="B15" s="15" t="s">
        <v>2</v>
      </c>
      <c r="C15" s="11">
        <f>SUM(C16:C17,C19)</f>
        <v>96161.8</v>
      </c>
      <c r="D15" s="11">
        <f>SUM(D16:D17,D19)</f>
        <v>41905.6</v>
      </c>
      <c r="E15" s="26">
        <f>SUM(E16:E17,E19)</f>
        <v>100426.397</v>
      </c>
      <c r="F15" s="11">
        <f>SUM(F16:F17,F19)</f>
        <v>45668.1</v>
      </c>
      <c r="G15" s="11">
        <f t="shared" si="0"/>
        <v>45.5</v>
      </c>
      <c r="H15" s="59">
        <f t="shared" si="1"/>
        <v>109</v>
      </c>
      <c r="I15" s="67"/>
    </row>
    <row r="16" spans="1:9" ht="36.75" customHeight="1">
      <c r="A16" s="42">
        <v>21110000</v>
      </c>
      <c r="B16" s="17" t="s">
        <v>16</v>
      </c>
      <c r="C16" s="58">
        <v>125</v>
      </c>
      <c r="D16" s="12">
        <v>145.6</v>
      </c>
      <c r="E16" s="58">
        <v>200</v>
      </c>
      <c r="F16" s="12">
        <v>171.7</v>
      </c>
      <c r="G16" s="12">
        <f t="shared" si="0"/>
        <v>85.9</v>
      </c>
      <c r="H16" s="18">
        <f t="shared" si="1"/>
        <v>117.9</v>
      </c>
      <c r="I16" s="67"/>
    </row>
    <row r="17" spans="1:9" ht="17.25" customHeight="1">
      <c r="A17" s="42">
        <v>24000000</v>
      </c>
      <c r="B17" s="17" t="s">
        <v>44</v>
      </c>
      <c r="C17" s="58">
        <v>200</v>
      </c>
      <c r="D17" s="12">
        <v>170.8</v>
      </c>
      <c r="E17" s="58">
        <v>200</v>
      </c>
      <c r="F17" s="12">
        <v>1118.4</v>
      </c>
      <c r="G17" s="12" t="s">
        <v>93</v>
      </c>
      <c r="H17" s="12" t="s">
        <v>94</v>
      </c>
      <c r="I17" s="67"/>
    </row>
    <row r="18" spans="1:9" ht="37.5" hidden="1">
      <c r="A18" s="55">
        <v>24062100</v>
      </c>
      <c r="B18" s="30" t="s">
        <v>46</v>
      </c>
      <c r="C18" s="57"/>
      <c r="D18" s="57"/>
      <c r="E18" s="65"/>
      <c r="F18" s="57"/>
      <c r="G18" s="11" t="e">
        <f t="shared" si="0"/>
        <v>#DIV/0!</v>
      </c>
      <c r="H18" s="59" t="e">
        <f t="shared" si="1"/>
        <v>#DIV/0!</v>
      </c>
      <c r="I18" s="67"/>
    </row>
    <row r="19" spans="1:9" ht="17.25" customHeight="1">
      <c r="A19" s="41">
        <v>25000000</v>
      </c>
      <c r="B19" s="29" t="s">
        <v>14</v>
      </c>
      <c r="C19" s="26">
        <v>95836.8</v>
      </c>
      <c r="D19" s="26">
        <v>41589.2</v>
      </c>
      <c r="E19" s="74">
        <v>100026.397</v>
      </c>
      <c r="F19" s="74">
        <v>44378</v>
      </c>
      <c r="G19" s="11">
        <f t="shared" si="0"/>
        <v>44.4</v>
      </c>
      <c r="H19" s="59">
        <f t="shared" si="1"/>
        <v>106.7</v>
      </c>
      <c r="I19" s="67"/>
    </row>
    <row r="20" spans="1:9" ht="19.5" hidden="1">
      <c r="A20" s="41">
        <v>30000000</v>
      </c>
      <c r="B20" s="15" t="s">
        <v>21</v>
      </c>
      <c r="C20" s="11">
        <f aca="true" t="shared" si="2" ref="C20:H20">SUM(C21:C21)</f>
        <v>0</v>
      </c>
      <c r="D20" s="11">
        <f t="shared" si="2"/>
        <v>0</v>
      </c>
      <c r="E20" s="26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67"/>
    </row>
    <row r="21" spans="1:9" ht="28.5" customHeight="1" hidden="1">
      <c r="A21" s="42">
        <v>31030000</v>
      </c>
      <c r="B21" s="17" t="s">
        <v>32</v>
      </c>
      <c r="C21" s="18"/>
      <c r="D21" s="18"/>
      <c r="E21" s="18"/>
      <c r="F21" s="18"/>
      <c r="G21" s="11"/>
      <c r="H21" s="59"/>
      <c r="I21" s="67"/>
    </row>
    <row r="22" spans="1:9" ht="18" customHeight="1" hidden="1">
      <c r="A22" s="41">
        <v>50000000</v>
      </c>
      <c r="B22" s="15" t="s">
        <v>12</v>
      </c>
      <c r="C22" s="11">
        <f>SUM(C23:C23)</f>
        <v>0</v>
      </c>
      <c r="D22" s="11">
        <f>SUM(D23:D23)</f>
        <v>0</v>
      </c>
      <c r="E22" s="26"/>
      <c r="F22" s="11"/>
      <c r="G22" s="11" t="e">
        <f t="shared" si="0"/>
        <v>#DIV/0!</v>
      </c>
      <c r="H22" s="59" t="e">
        <f t="shared" si="1"/>
        <v>#DIV/0!</v>
      </c>
      <c r="I22" s="67"/>
    </row>
    <row r="23" spans="1:9" ht="20.25" customHeight="1" hidden="1">
      <c r="A23" s="42">
        <v>50080000</v>
      </c>
      <c r="B23" s="17" t="s">
        <v>15</v>
      </c>
      <c r="C23" s="19"/>
      <c r="D23" s="19"/>
      <c r="E23" s="58"/>
      <c r="F23" s="12"/>
      <c r="G23" s="11" t="e">
        <f t="shared" si="0"/>
        <v>#DIV/0!</v>
      </c>
      <c r="H23" s="59" t="e">
        <f t="shared" si="1"/>
        <v>#DIV/0!</v>
      </c>
      <c r="I23" s="67"/>
    </row>
    <row r="24" spans="1:9" ht="18.75">
      <c r="A24" s="42"/>
      <c r="B24" s="29" t="s">
        <v>17</v>
      </c>
      <c r="C24" s="11">
        <f>SUM(C7,C15,C20,C22)</f>
        <v>98276.8</v>
      </c>
      <c r="D24" s="11">
        <f>SUM(D7,D15,D20,D22)</f>
        <v>43592.7</v>
      </c>
      <c r="E24" s="26">
        <f>SUM(E7,E15,E20,E22)</f>
        <v>103121.397</v>
      </c>
      <c r="F24" s="11">
        <f>SUM(F7,F15,F20,F22)</f>
        <v>47360.1</v>
      </c>
      <c r="G24" s="11">
        <f t="shared" si="0"/>
        <v>45.9</v>
      </c>
      <c r="H24" s="59">
        <f t="shared" si="1"/>
        <v>108.6</v>
      </c>
      <c r="I24" s="67"/>
    </row>
    <row r="25" spans="1:9" ht="24" customHeight="1">
      <c r="A25" s="41">
        <v>40000000</v>
      </c>
      <c r="B25" s="15" t="s">
        <v>3</v>
      </c>
      <c r="C25" s="11">
        <f>SUM(C26:C37)</f>
        <v>593231.8999999999</v>
      </c>
      <c r="D25" s="11">
        <f>SUM(D26:D37)</f>
        <v>268075.7</v>
      </c>
      <c r="E25" s="26">
        <f>SUM(E26:E37)</f>
        <v>575178.2000000001</v>
      </c>
      <c r="F25" s="26">
        <f>SUM(F26:F37)</f>
        <v>234003.6</v>
      </c>
      <c r="G25" s="11">
        <f t="shared" si="0"/>
        <v>40.7</v>
      </c>
      <c r="H25" s="59">
        <f t="shared" si="1"/>
        <v>87.3</v>
      </c>
      <c r="I25" s="67"/>
    </row>
    <row r="26" spans="1:9" ht="21" customHeight="1" hidden="1">
      <c r="A26" s="42">
        <v>41030800</v>
      </c>
      <c r="B26" s="17" t="s">
        <v>22</v>
      </c>
      <c r="C26" s="19"/>
      <c r="D26" s="19"/>
      <c r="E26" s="26"/>
      <c r="F26" s="11"/>
      <c r="G26" s="11" t="e">
        <f t="shared" si="0"/>
        <v>#DIV/0!</v>
      </c>
      <c r="H26" s="59" t="e">
        <f t="shared" si="1"/>
        <v>#DIV/0!</v>
      </c>
      <c r="I26" s="67"/>
    </row>
    <row r="27" spans="1:9" s="3" customFormat="1" ht="66" customHeight="1" hidden="1">
      <c r="A27" s="42">
        <v>41033400</v>
      </c>
      <c r="B27" s="17" t="s">
        <v>27</v>
      </c>
      <c r="C27" s="19"/>
      <c r="D27" s="19"/>
      <c r="E27" s="18"/>
      <c r="F27" s="19"/>
      <c r="G27" s="11" t="e">
        <f t="shared" si="0"/>
        <v>#DIV/0!</v>
      </c>
      <c r="H27" s="59" t="e">
        <f t="shared" si="1"/>
        <v>#DIV/0!</v>
      </c>
      <c r="I27" s="67"/>
    </row>
    <row r="28" spans="1:9" s="3" customFormat="1" ht="69.75" customHeight="1" hidden="1">
      <c r="A28" s="42">
        <v>41034300</v>
      </c>
      <c r="B28" s="17" t="s">
        <v>59</v>
      </c>
      <c r="C28" s="13"/>
      <c r="D28" s="13"/>
      <c r="E28" s="18"/>
      <c r="F28" s="19"/>
      <c r="G28" s="11" t="e">
        <f t="shared" si="0"/>
        <v>#DIV/0!</v>
      </c>
      <c r="H28" s="59" t="e">
        <f t="shared" si="1"/>
        <v>#DIV/0!</v>
      </c>
      <c r="I28" s="67"/>
    </row>
    <row r="29" spans="1:9" s="3" customFormat="1" ht="54" customHeight="1" hidden="1">
      <c r="A29" s="42">
        <v>41033300</v>
      </c>
      <c r="B29" s="17" t="s">
        <v>64</v>
      </c>
      <c r="C29" s="19"/>
      <c r="D29" s="13"/>
      <c r="E29" s="18"/>
      <c r="F29" s="19"/>
      <c r="G29" s="11"/>
      <c r="H29" s="59"/>
      <c r="I29" s="67"/>
    </row>
    <row r="30" spans="1:9" s="3" customFormat="1" ht="39" customHeight="1" hidden="1">
      <c r="A30" s="42">
        <v>41034500</v>
      </c>
      <c r="B30" s="33" t="s">
        <v>63</v>
      </c>
      <c r="C30" s="19"/>
      <c r="D30" s="13"/>
      <c r="E30" s="18"/>
      <c r="F30" s="19"/>
      <c r="G30" s="11"/>
      <c r="H30" s="59"/>
      <c r="I30" s="67"/>
    </row>
    <row r="31" spans="1:9" s="3" customFormat="1" ht="0.75" customHeight="1" hidden="1">
      <c r="A31" s="42">
        <v>41030500</v>
      </c>
      <c r="B31" s="33" t="s">
        <v>78</v>
      </c>
      <c r="C31" s="19"/>
      <c r="D31" s="12"/>
      <c r="E31" s="18"/>
      <c r="F31" s="12"/>
      <c r="G31" s="12"/>
      <c r="H31" s="59"/>
      <c r="I31" s="67"/>
    </row>
    <row r="32" spans="1:9" ht="131.25" hidden="1">
      <c r="A32" s="42">
        <v>41036600</v>
      </c>
      <c r="B32" s="17" t="s">
        <v>75</v>
      </c>
      <c r="C32" s="13"/>
      <c r="D32" s="13"/>
      <c r="E32" s="18"/>
      <c r="F32" s="13"/>
      <c r="G32" s="12"/>
      <c r="H32" s="18"/>
      <c r="I32" s="67"/>
    </row>
    <row r="33" spans="1:9" ht="56.25">
      <c r="A33" s="42">
        <v>41037300</v>
      </c>
      <c r="B33" s="64" t="s">
        <v>72</v>
      </c>
      <c r="C33" s="18">
        <v>590678.2</v>
      </c>
      <c r="D33" s="13">
        <v>268075.7</v>
      </c>
      <c r="E33" s="18">
        <v>570155.3</v>
      </c>
      <c r="F33" s="13">
        <v>231320</v>
      </c>
      <c r="G33" s="12">
        <f t="shared" si="0"/>
        <v>40.6</v>
      </c>
      <c r="H33" s="18">
        <f>ROUND(F33/D33*100,1)</f>
        <v>86.3</v>
      </c>
      <c r="I33" s="67"/>
    </row>
    <row r="34" spans="1:9" ht="18.75">
      <c r="A34" s="42">
        <v>41053700</v>
      </c>
      <c r="B34" s="64" t="s">
        <v>86</v>
      </c>
      <c r="C34" s="66">
        <v>1557.1</v>
      </c>
      <c r="D34" s="51"/>
      <c r="E34" s="66">
        <v>2598.6</v>
      </c>
      <c r="F34" s="51">
        <v>1083.6</v>
      </c>
      <c r="G34" s="12">
        <f t="shared" si="0"/>
        <v>41.7</v>
      </c>
      <c r="H34" s="18"/>
      <c r="I34" s="67"/>
    </row>
    <row r="35" spans="1:9" ht="17.25" customHeight="1">
      <c r="A35" s="42">
        <v>41053900</v>
      </c>
      <c r="B35" s="38" t="s">
        <v>71</v>
      </c>
      <c r="C35" s="18">
        <v>996.6</v>
      </c>
      <c r="D35" s="13"/>
      <c r="E35" s="18">
        <v>2424.3</v>
      </c>
      <c r="F35" s="13">
        <v>1600</v>
      </c>
      <c r="G35" s="12">
        <f t="shared" si="0"/>
        <v>66</v>
      </c>
      <c r="H35" s="18"/>
      <c r="I35" s="67"/>
    </row>
    <row r="36" spans="1:9" ht="56.25" hidden="1">
      <c r="A36" s="42">
        <v>41054100</v>
      </c>
      <c r="B36" s="23" t="s">
        <v>76</v>
      </c>
      <c r="C36" s="13"/>
      <c r="D36" s="13"/>
      <c r="E36" s="18"/>
      <c r="F36" s="13"/>
      <c r="G36" s="12"/>
      <c r="H36" s="59"/>
      <c r="I36" s="67"/>
    </row>
    <row r="37" spans="1:9" ht="37.5" customHeight="1" hidden="1">
      <c r="A37" s="42"/>
      <c r="B37" s="34" t="s">
        <v>23</v>
      </c>
      <c r="C37" s="19"/>
      <c r="D37" s="19"/>
      <c r="E37" s="18"/>
      <c r="F37" s="19"/>
      <c r="G37" s="12" t="e">
        <f>ROUND(F37/E37*100,1)</f>
        <v>#DIV/0!</v>
      </c>
      <c r="H37" s="59" t="e">
        <f>ROUND(F37/D37*100,1)</f>
        <v>#DIV/0!</v>
      </c>
      <c r="I37" s="67"/>
    </row>
    <row r="38" spans="1:9" ht="18.75">
      <c r="A38" s="42"/>
      <c r="B38" s="29" t="s">
        <v>4</v>
      </c>
      <c r="C38" s="59">
        <f>SUM(C24,C25,)</f>
        <v>691508.7</v>
      </c>
      <c r="D38" s="20">
        <f>SUM(D24,D25)</f>
        <v>311668.4</v>
      </c>
      <c r="E38" s="59">
        <f>SUM(E24,E25)</f>
        <v>678299.5970000001</v>
      </c>
      <c r="F38" s="20">
        <f>SUM(F24,F25)</f>
        <v>281363.7</v>
      </c>
      <c r="G38" s="11">
        <f>ROUND(F38/E38*100,1)</f>
        <v>41.5</v>
      </c>
      <c r="H38" s="59">
        <f>ROUND(F38/D38*100,1)</f>
        <v>90.3</v>
      </c>
      <c r="I38" s="67"/>
    </row>
    <row r="39" spans="2:8" ht="48.75" customHeight="1">
      <c r="B39" s="5"/>
      <c r="C39" s="5"/>
      <c r="D39" s="5"/>
      <c r="E39" s="5"/>
      <c r="F39" s="6"/>
      <c r="G39" s="6"/>
      <c r="H39" s="6"/>
    </row>
  </sheetData>
  <sheetProtection/>
  <mergeCells count="3">
    <mergeCell ref="B2:H2"/>
    <mergeCell ref="B1:H1"/>
    <mergeCell ref="B3:H3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Zeros="0" view="pageBreakPreview" zoomScale="85" zoomScaleNormal="75" zoomScaleSheetLayoutView="85" zoomScalePageLayoutView="0" workbookViewId="0" topLeftCell="A1">
      <selection activeCell="I5" sqref="I1:I16384"/>
    </sheetView>
  </sheetViews>
  <sheetFormatPr defaultColWidth="9.00390625" defaultRowHeight="15.75"/>
  <cols>
    <col min="1" max="1" width="12.625" style="47" customWidth="1"/>
    <col min="2" max="2" width="79.75390625" style="0" customWidth="1"/>
    <col min="3" max="3" width="18.25390625" style="0" customWidth="1"/>
    <col min="4" max="4" width="14.00390625" style="0" customWidth="1"/>
    <col min="5" max="5" width="19.00390625" style="0" customWidth="1"/>
    <col min="6" max="8" width="16.75390625" style="0" customWidth="1"/>
  </cols>
  <sheetData>
    <row r="1" spans="5:8" ht="16.5" customHeight="1">
      <c r="E1" s="1"/>
      <c r="F1" s="1"/>
      <c r="G1" s="1"/>
      <c r="H1" s="1"/>
    </row>
    <row r="2" spans="5:8" ht="26.25" customHeight="1">
      <c r="E2" s="1"/>
      <c r="F2" s="4"/>
      <c r="G2" s="4"/>
      <c r="H2" s="4"/>
    </row>
    <row r="3" spans="5:8" ht="30.75" customHeight="1">
      <c r="E3" s="1"/>
      <c r="F3" s="4"/>
      <c r="G3" s="4"/>
      <c r="H3" s="4"/>
    </row>
    <row r="4" spans="1:8" ht="23.25" customHeight="1">
      <c r="A4" s="48"/>
      <c r="B4" s="70"/>
      <c r="C4" s="70"/>
      <c r="D4" s="70"/>
      <c r="E4" s="70"/>
      <c r="F4" s="70"/>
      <c r="G4" s="70"/>
      <c r="H4" s="70"/>
    </row>
    <row r="5" spans="1:8" ht="21.75" customHeight="1">
      <c r="A5" s="48"/>
      <c r="B5" s="69"/>
      <c r="C5" s="69"/>
      <c r="D5" s="69"/>
      <c r="E5" s="69"/>
      <c r="F5" s="69"/>
      <c r="G5" s="69"/>
      <c r="H5" s="69"/>
    </row>
    <row r="6" spans="1:8" ht="27" customHeight="1">
      <c r="A6" s="49"/>
      <c r="B6" s="71"/>
      <c r="C6" s="71"/>
      <c r="D6" s="71"/>
      <c r="E6" s="71"/>
      <c r="F6" s="71"/>
      <c r="G6" s="71"/>
      <c r="H6" s="71"/>
    </row>
    <row r="7" spans="1:8" ht="15" customHeight="1">
      <c r="A7" s="50"/>
      <c r="B7" s="28"/>
      <c r="C7" s="28"/>
      <c r="D7" s="28"/>
      <c r="E7" s="28"/>
      <c r="F7" s="28"/>
      <c r="G7" s="28"/>
      <c r="H7" s="68" t="s">
        <v>92</v>
      </c>
    </row>
    <row r="8" spans="1:8" ht="1.5" customHeight="1">
      <c r="A8" s="50"/>
      <c r="B8" s="7"/>
      <c r="C8" s="7"/>
      <c r="D8" s="7"/>
      <c r="E8" s="7"/>
      <c r="F8" s="7"/>
      <c r="G8" s="7"/>
      <c r="H8" s="7"/>
    </row>
    <row r="9" spans="1:8" ht="114.75" customHeight="1">
      <c r="A9" s="40" t="s">
        <v>60</v>
      </c>
      <c r="B9" s="22" t="s">
        <v>5</v>
      </c>
      <c r="C9" s="21" t="s">
        <v>82</v>
      </c>
      <c r="D9" s="56" t="s">
        <v>89</v>
      </c>
      <c r="E9" s="21" t="s">
        <v>85</v>
      </c>
      <c r="F9" s="56" t="s">
        <v>90</v>
      </c>
      <c r="G9" s="21" t="s">
        <v>84</v>
      </c>
      <c r="H9" s="21" t="s">
        <v>91</v>
      </c>
    </row>
    <row r="10" spans="1:9" ht="18.75">
      <c r="A10" s="61">
        <v>100</v>
      </c>
      <c r="B10" s="23" t="s">
        <v>41</v>
      </c>
      <c r="C10" s="19">
        <v>199</v>
      </c>
      <c r="D10" s="19"/>
      <c r="E10" s="75">
        <v>1250</v>
      </c>
      <c r="F10" s="76">
        <v>61.1</v>
      </c>
      <c r="G10" s="77">
        <f aca="true" t="shared" si="0" ref="G10:G41">ROUND(F10/E10*100,1)</f>
        <v>4.9</v>
      </c>
      <c r="H10" s="78"/>
      <c r="I10" s="67"/>
    </row>
    <row r="11" spans="1:9" ht="18.75">
      <c r="A11" s="44" t="s">
        <v>50</v>
      </c>
      <c r="B11" s="17" t="s">
        <v>6</v>
      </c>
      <c r="C11" s="19">
        <v>132810.8</v>
      </c>
      <c r="D11" s="19">
        <v>18171.9</v>
      </c>
      <c r="E11" s="75">
        <v>128085.5</v>
      </c>
      <c r="F11" s="76">
        <v>27919.2</v>
      </c>
      <c r="G11" s="77">
        <f t="shared" si="0"/>
        <v>21.8</v>
      </c>
      <c r="H11" s="78">
        <f>ROUND(F11/D11*100,1)</f>
        <v>153.6</v>
      </c>
      <c r="I11" s="67"/>
    </row>
    <row r="12" spans="1:9" ht="18.75">
      <c r="A12" s="44" t="s">
        <v>51</v>
      </c>
      <c r="B12" s="17" t="s">
        <v>7</v>
      </c>
      <c r="C12" s="19">
        <v>102393</v>
      </c>
      <c r="D12" s="19">
        <v>19338.9</v>
      </c>
      <c r="E12" s="75">
        <v>28816.7</v>
      </c>
      <c r="F12" s="76">
        <v>28218.9</v>
      </c>
      <c r="G12" s="77">
        <f t="shared" si="0"/>
        <v>97.9</v>
      </c>
      <c r="H12" s="78">
        <f>ROUND(F12/D12*100,1)</f>
        <v>145.9</v>
      </c>
      <c r="I12" s="67"/>
    </row>
    <row r="13" spans="1:9" ht="18.75" customHeight="1">
      <c r="A13" s="44" t="s">
        <v>52</v>
      </c>
      <c r="B13" s="17" t="s">
        <v>8</v>
      </c>
      <c r="C13" s="19">
        <v>24855.9</v>
      </c>
      <c r="D13" s="19">
        <v>8042.2</v>
      </c>
      <c r="E13" s="75">
        <v>24598.3</v>
      </c>
      <c r="F13" s="76">
        <v>6991.1</v>
      </c>
      <c r="G13" s="77">
        <f t="shared" si="0"/>
        <v>28.4</v>
      </c>
      <c r="H13" s="78">
        <f>ROUND(F13/D13*100,1)</f>
        <v>86.9</v>
      </c>
      <c r="I13" s="67"/>
    </row>
    <row r="14" spans="1:9" ht="0.75" customHeight="1" hidden="1">
      <c r="A14" s="44">
        <v>6000</v>
      </c>
      <c r="B14" s="17" t="s">
        <v>20</v>
      </c>
      <c r="C14" s="24"/>
      <c r="D14" s="19"/>
      <c r="E14" s="79"/>
      <c r="F14" s="76"/>
      <c r="G14" s="77" t="e">
        <f t="shared" si="0"/>
        <v>#DIV/0!</v>
      </c>
      <c r="H14" s="78" t="e">
        <f>ROUND(F14/D14*100,1)</f>
        <v>#DIV/0!</v>
      </c>
      <c r="I14" s="67"/>
    </row>
    <row r="15" spans="1:9" ht="18.75">
      <c r="A15" s="44" t="s">
        <v>53</v>
      </c>
      <c r="B15" s="17" t="s">
        <v>9</v>
      </c>
      <c r="C15" s="24">
        <v>5283</v>
      </c>
      <c r="D15" s="19">
        <v>508.5</v>
      </c>
      <c r="E15" s="79">
        <v>1722</v>
      </c>
      <c r="F15" s="76">
        <v>1049.3</v>
      </c>
      <c r="G15" s="77">
        <f t="shared" si="0"/>
        <v>60.9</v>
      </c>
      <c r="H15" s="77" t="s">
        <v>95</v>
      </c>
      <c r="I15" s="67"/>
    </row>
    <row r="16" spans="1:9" ht="18.75">
      <c r="A16" s="44" t="s">
        <v>54</v>
      </c>
      <c r="B16" s="17" t="s">
        <v>10</v>
      </c>
      <c r="C16" s="19">
        <v>800</v>
      </c>
      <c r="D16" s="19"/>
      <c r="E16" s="75">
        <v>785.1</v>
      </c>
      <c r="F16" s="76">
        <v>535.1</v>
      </c>
      <c r="G16" s="77">
        <f t="shared" si="0"/>
        <v>68.2</v>
      </c>
      <c r="H16" s="78"/>
      <c r="I16" s="67"/>
    </row>
    <row r="17" spans="1:9" ht="23.25" customHeight="1">
      <c r="A17" s="44" t="s">
        <v>62</v>
      </c>
      <c r="B17" s="17" t="s">
        <v>20</v>
      </c>
      <c r="C17" s="19">
        <v>1300</v>
      </c>
      <c r="D17" s="19"/>
      <c r="E17" s="75"/>
      <c r="F17" s="76"/>
      <c r="G17" s="77"/>
      <c r="H17" s="78"/>
      <c r="I17" s="67"/>
    </row>
    <row r="18" spans="1:9" ht="23.25" customHeight="1">
      <c r="A18" s="44">
        <v>7100</v>
      </c>
      <c r="B18" s="17" t="s">
        <v>67</v>
      </c>
      <c r="C18" s="19">
        <v>525</v>
      </c>
      <c r="D18" s="19">
        <v>7.2</v>
      </c>
      <c r="E18" s="75">
        <v>1545</v>
      </c>
      <c r="F18" s="76"/>
      <c r="G18" s="77">
        <f t="shared" si="0"/>
        <v>0</v>
      </c>
      <c r="H18" s="78"/>
      <c r="I18" s="67"/>
    </row>
    <row r="19" spans="1:9" ht="18.75">
      <c r="A19" s="44">
        <v>7300</v>
      </c>
      <c r="B19" s="17" t="s">
        <v>65</v>
      </c>
      <c r="C19" s="19">
        <v>184986.4</v>
      </c>
      <c r="D19" s="19">
        <v>22379.4</v>
      </c>
      <c r="E19" s="75">
        <v>114589.6</v>
      </c>
      <c r="F19" s="76">
        <v>19860.2</v>
      </c>
      <c r="G19" s="77">
        <f t="shared" si="0"/>
        <v>17.3</v>
      </c>
      <c r="H19" s="78">
        <f>ROUND(F19/D19*100,1)</f>
        <v>88.7</v>
      </c>
      <c r="I19" s="67"/>
    </row>
    <row r="20" spans="1:9" ht="22.5" customHeight="1">
      <c r="A20" s="44">
        <v>7400</v>
      </c>
      <c r="B20" s="17" t="s">
        <v>66</v>
      </c>
      <c r="C20" s="19">
        <v>621607.1</v>
      </c>
      <c r="D20" s="19">
        <v>59572.5</v>
      </c>
      <c r="E20" s="75">
        <v>716944.2</v>
      </c>
      <c r="F20" s="76">
        <v>121843.4</v>
      </c>
      <c r="G20" s="77">
        <f t="shared" si="0"/>
        <v>17</v>
      </c>
      <c r="H20" s="77" t="s">
        <v>96</v>
      </c>
      <c r="I20" s="67"/>
    </row>
    <row r="21" spans="1:9" ht="18.75" customHeight="1">
      <c r="A21" s="44">
        <v>7600</v>
      </c>
      <c r="B21" s="17" t="s">
        <v>68</v>
      </c>
      <c r="C21" s="19">
        <v>6875.8</v>
      </c>
      <c r="D21" s="19"/>
      <c r="E21" s="75">
        <v>4795</v>
      </c>
      <c r="F21" s="76">
        <v>1164.1</v>
      </c>
      <c r="G21" s="77">
        <f t="shared" si="0"/>
        <v>24.3</v>
      </c>
      <c r="H21" s="78"/>
      <c r="I21" s="67"/>
    </row>
    <row r="22" spans="1:9" ht="27.75" customHeight="1" hidden="1">
      <c r="A22" s="40"/>
      <c r="B22" s="17" t="s">
        <v>19</v>
      </c>
      <c r="C22" s="19"/>
      <c r="D22" s="19"/>
      <c r="E22" s="75"/>
      <c r="F22" s="76"/>
      <c r="G22" s="77" t="e">
        <f t="shared" si="0"/>
        <v>#DIV/0!</v>
      </c>
      <c r="H22" s="78"/>
      <c r="I22" s="67"/>
    </row>
    <row r="23" spans="1:9" ht="36.75" customHeight="1">
      <c r="A23" s="40">
        <v>8100</v>
      </c>
      <c r="B23" s="17" t="s">
        <v>79</v>
      </c>
      <c r="C23" s="19"/>
      <c r="D23" s="19"/>
      <c r="E23" s="75">
        <v>43.5</v>
      </c>
      <c r="F23" s="76"/>
      <c r="G23" s="77">
        <f t="shared" si="0"/>
        <v>0</v>
      </c>
      <c r="H23" s="78"/>
      <c r="I23" s="67"/>
    </row>
    <row r="24" spans="1:9" ht="25.5" customHeight="1">
      <c r="A24" s="40">
        <v>8200</v>
      </c>
      <c r="B24" s="17" t="s">
        <v>74</v>
      </c>
      <c r="C24" s="19">
        <v>40</v>
      </c>
      <c r="D24" s="19"/>
      <c r="E24" s="75">
        <v>100</v>
      </c>
      <c r="F24" s="76"/>
      <c r="G24" s="77">
        <f t="shared" si="0"/>
        <v>0</v>
      </c>
      <c r="H24" s="78"/>
      <c r="I24" s="67"/>
    </row>
    <row r="25" spans="1:9" ht="24.75" customHeight="1">
      <c r="A25" s="40">
        <v>8300</v>
      </c>
      <c r="B25" s="17" t="s">
        <v>70</v>
      </c>
      <c r="C25" s="19">
        <f>+C26+C27+C28+C29+C30+C31</f>
        <v>1766.6</v>
      </c>
      <c r="D25" s="19">
        <f>D26+D27+D28+D29+D30+D31</f>
        <v>0</v>
      </c>
      <c r="E25" s="75">
        <f>+E26+E27+E28+E29+E30+E31</f>
        <v>707</v>
      </c>
      <c r="F25" s="75">
        <f>+F26+F27+F28+F29+F30+F31</f>
        <v>49</v>
      </c>
      <c r="G25" s="77">
        <f t="shared" si="0"/>
        <v>6.9</v>
      </c>
      <c r="H25" s="78"/>
      <c r="I25" s="67"/>
    </row>
    <row r="26" spans="1:9" ht="18.75" customHeight="1">
      <c r="A26" s="40">
        <v>8311</v>
      </c>
      <c r="B26" s="30" t="s">
        <v>24</v>
      </c>
      <c r="C26" s="19">
        <v>676.6</v>
      </c>
      <c r="D26" s="19"/>
      <c r="E26" s="75">
        <v>49</v>
      </c>
      <c r="F26" s="76"/>
      <c r="G26" s="77">
        <f t="shared" si="0"/>
        <v>0</v>
      </c>
      <c r="H26" s="77"/>
      <c r="I26" s="67"/>
    </row>
    <row r="27" spans="1:9" ht="21" customHeight="1">
      <c r="A27" s="40">
        <v>8312</v>
      </c>
      <c r="B27" s="30" t="s">
        <v>25</v>
      </c>
      <c r="C27" s="19">
        <v>800</v>
      </c>
      <c r="D27" s="19"/>
      <c r="E27" s="75">
        <v>400</v>
      </c>
      <c r="F27" s="76"/>
      <c r="G27" s="77">
        <f t="shared" si="0"/>
        <v>0</v>
      </c>
      <c r="H27" s="78"/>
      <c r="I27" s="67"/>
    </row>
    <row r="28" spans="1:9" ht="18" customHeight="1" hidden="1">
      <c r="A28" s="40">
        <v>8313</v>
      </c>
      <c r="B28" s="30" t="s">
        <v>33</v>
      </c>
      <c r="C28" s="19"/>
      <c r="D28" s="19"/>
      <c r="E28" s="75"/>
      <c r="F28" s="76"/>
      <c r="G28" s="77" t="e">
        <f t="shared" si="0"/>
        <v>#DIV/0!</v>
      </c>
      <c r="H28" s="78"/>
      <c r="I28" s="67"/>
    </row>
    <row r="29" spans="1:9" ht="13.5" customHeight="1" hidden="1">
      <c r="A29" s="40"/>
      <c r="B29" s="30" t="s">
        <v>34</v>
      </c>
      <c r="C29" s="19"/>
      <c r="D29" s="19"/>
      <c r="E29" s="75"/>
      <c r="F29" s="76"/>
      <c r="G29" s="77" t="e">
        <f t="shared" si="0"/>
        <v>#DIV/0!</v>
      </c>
      <c r="H29" s="78"/>
      <c r="I29" s="67"/>
    </row>
    <row r="30" spans="1:9" ht="27" customHeight="1">
      <c r="A30" s="40">
        <v>8320</v>
      </c>
      <c r="B30" s="30" t="s">
        <v>45</v>
      </c>
      <c r="C30" s="19">
        <v>100</v>
      </c>
      <c r="D30" s="19"/>
      <c r="E30" s="75">
        <v>160</v>
      </c>
      <c r="F30" s="76"/>
      <c r="G30" s="77">
        <f t="shared" si="0"/>
        <v>0</v>
      </c>
      <c r="H30" s="78"/>
      <c r="I30" s="67"/>
    </row>
    <row r="31" spans="1:9" ht="36.75" customHeight="1">
      <c r="A31" s="40">
        <v>8330</v>
      </c>
      <c r="B31" s="30" t="s">
        <v>73</v>
      </c>
      <c r="C31" s="19">
        <v>190</v>
      </c>
      <c r="D31" s="19"/>
      <c r="E31" s="75">
        <v>98</v>
      </c>
      <c r="F31" s="76">
        <v>49</v>
      </c>
      <c r="G31" s="77">
        <f t="shared" si="0"/>
        <v>50</v>
      </c>
      <c r="H31" s="78"/>
      <c r="I31" s="67"/>
    </row>
    <row r="32" spans="1:9" ht="0.75" customHeight="1" hidden="1">
      <c r="A32" s="40">
        <v>9240</v>
      </c>
      <c r="B32" s="23" t="s">
        <v>80</v>
      </c>
      <c r="C32" s="19"/>
      <c r="D32" s="19"/>
      <c r="E32" s="75"/>
      <c r="F32" s="76"/>
      <c r="G32" s="77" t="e">
        <f t="shared" si="0"/>
        <v>#DIV/0!</v>
      </c>
      <c r="H32" s="78"/>
      <c r="I32" s="67"/>
    </row>
    <row r="33" spans="1:9" ht="50.25" customHeight="1">
      <c r="A33" s="40">
        <v>9320</v>
      </c>
      <c r="B33" s="14" t="s">
        <v>69</v>
      </c>
      <c r="C33" s="19">
        <v>737.2</v>
      </c>
      <c r="D33" s="19">
        <v>737.2</v>
      </c>
      <c r="E33" s="75">
        <v>37</v>
      </c>
      <c r="F33" s="75">
        <v>37</v>
      </c>
      <c r="G33" s="77">
        <f t="shared" si="0"/>
        <v>100</v>
      </c>
      <c r="H33" s="78">
        <f>ROUND(F33/D33*100,1)</f>
        <v>5</v>
      </c>
      <c r="I33" s="67"/>
    </row>
    <row r="34" spans="1:9" ht="76.5" customHeight="1" hidden="1">
      <c r="A34" s="40">
        <v>9570</v>
      </c>
      <c r="B34" s="32" t="s">
        <v>76</v>
      </c>
      <c r="C34" s="19"/>
      <c r="D34" s="19"/>
      <c r="E34" s="75"/>
      <c r="F34" s="76"/>
      <c r="G34" s="77" t="e">
        <f t="shared" si="0"/>
        <v>#DIV/0!</v>
      </c>
      <c r="H34" s="78" t="e">
        <f>ROUND(F34/D34*100,1)</f>
        <v>#DIV/0!</v>
      </c>
      <c r="I34" s="67"/>
    </row>
    <row r="35" spans="1:9" ht="39.75" customHeight="1" hidden="1">
      <c r="A35" s="40">
        <v>9750</v>
      </c>
      <c r="B35" s="14" t="s">
        <v>86</v>
      </c>
      <c r="C35" s="19"/>
      <c r="D35" s="19"/>
      <c r="E35" s="75"/>
      <c r="F35" s="76"/>
      <c r="G35" s="77" t="e">
        <f t="shared" si="0"/>
        <v>#DIV/0!</v>
      </c>
      <c r="H35" s="78" t="e">
        <f>ROUND(F35/D35*100,1)</f>
        <v>#DIV/0!</v>
      </c>
      <c r="I35" s="67"/>
    </row>
    <row r="36" spans="1:9" ht="35.25" customHeight="1">
      <c r="A36" s="40">
        <v>9770</v>
      </c>
      <c r="B36" s="32" t="s">
        <v>71</v>
      </c>
      <c r="C36" s="19">
        <v>1225</v>
      </c>
      <c r="D36" s="19">
        <v>478.5</v>
      </c>
      <c r="E36" s="75">
        <v>4521</v>
      </c>
      <c r="F36" s="76">
        <v>1000</v>
      </c>
      <c r="G36" s="77">
        <f t="shared" si="0"/>
        <v>22.1</v>
      </c>
      <c r="H36" s="77" t="s">
        <v>95</v>
      </c>
      <c r="I36" s="67"/>
    </row>
    <row r="37" spans="1:9" ht="27.75" customHeight="1" hidden="1">
      <c r="A37" s="62" t="s">
        <v>55</v>
      </c>
      <c r="B37" s="31" t="s">
        <v>35</v>
      </c>
      <c r="C37" s="13"/>
      <c r="D37" s="13"/>
      <c r="E37" s="80"/>
      <c r="F37" s="80"/>
      <c r="G37" s="77" t="e">
        <f t="shared" si="0"/>
        <v>#DIV/0!</v>
      </c>
      <c r="H37" s="78" t="e">
        <f>ROUND(F37/D37*100,1)</f>
        <v>#DIV/0!</v>
      </c>
      <c r="I37" s="67"/>
    </row>
    <row r="38" spans="1:9" ht="33.75" customHeight="1" hidden="1">
      <c r="A38" s="62" t="s">
        <v>56</v>
      </c>
      <c r="B38" s="31" t="s">
        <v>36</v>
      </c>
      <c r="C38" s="13"/>
      <c r="D38" s="13"/>
      <c r="E38" s="80"/>
      <c r="F38" s="80"/>
      <c r="G38" s="77" t="e">
        <f t="shared" si="0"/>
        <v>#DIV/0!</v>
      </c>
      <c r="H38" s="78" t="e">
        <f>ROUND(F38/D38*100,1)</f>
        <v>#DIV/0!</v>
      </c>
      <c r="I38" s="67"/>
    </row>
    <row r="39" spans="1:9" ht="33.75" customHeight="1" hidden="1">
      <c r="A39" s="62" t="s">
        <v>57</v>
      </c>
      <c r="B39" s="31" t="s">
        <v>37</v>
      </c>
      <c r="C39" s="13"/>
      <c r="D39" s="13"/>
      <c r="E39" s="80"/>
      <c r="F39" s="80"/>
      <c r="G39" s="77" t="e">
        <f t="shared" si="0"/>
        <v>#DIV/0!</v>
      </c>
      <c r="H39" s="78" t="e">
        <f>ROUND(F39/D39*100,1)</f>
        <v>#DIV/0!</v>
      </c>
      <c r="I39" s="67"/>
    </row>
    <row r="40" spans="1:9" ht="14.25" customHeight="1" hidden="1">
      <c r="A40" s="62" t="s">
        <v>58</v>
      </c>
      <c r="B40" s="31" t="s">
        <v>38</v>
      </c>
      <c r="C40" s="13"/>
      <c r="D40" s="13"/>
      <c r="E40" s="80"/>
      <c r="F40" s="80"/>
      <c r="G40" s="77" t="e">
        <f t="shared" si="0"/>
        <v>#DIV/0!</v>
      </c>
      <c r="H40" s="78" t="e">
        <f>ROUND(F40/D40*100,1)</f>
        <v>#DIV/0!</v>
      </c>
      <c r="I40" s="67"/>
    </row>
    <row r="41" spans="1:9" ht="28.5" customHeight="1">
      <c r="A41" s="63"/>
      <c r="B41" s="8" t="s">
        <v>18</v>
      </c>
      <c r="C41" s="16">
        <f>SUM(C10:C21,C22,C23,C24,C25,C32,C33,C34,C35,C36,C37,C38,C39,C40)</f>
        <v>1085404.8</v>
      </c>
      <c r="D41" s="16">
        <f>SUM(D10:D21,D22,D23,D24,D25,D32,D33,D34,D35,D36,D37,D38,D39,D40)</f>
        <v>129236.3</v>
      </c>
      <c r="E41" s="81">
        <f>SUM(E10:E21,E22,E23,E24,E25,E32,E33,E34,E35,E36,E37,E38,E39,E40)</f>
        <v>1028539.8999999999</v>
      </c>
      <c r="F41" s="82">
        <f>SUM(F10:F21,F22,F23,F24,F25,F32,F33,F34,F35,F36,F37,F38,F39,F40)</f>
        <v>208728.4</v>
      </c>
      <c r="G41" s="83">
        <f t="shared" si="0"/>
        <v>20.3</v>
      </c>
      <c r="H41" s="81">
        <f>ROUND(F41/D41*100,1)</f>
        <v>161.5</v>
      </c>
      <c r="I41" s="67"/>
    </row>
    <row r="42" spans="1:9" ht="21" customHeight="1" hidden="1">
      <c r="A42" s="45"/>
      <c r="B42" s="32" t="s">
        <v>22</v>
      </c>
      <c r="C42" s="27"/>
      <c r="D42" s="13"/>
      <c r="E42" s="19"/>
      <c r="F42" s="19"/>
      <c r="G42" s="12" t="e">
        <f>ROUND(F42/E42*100,1)</f>
        <v>#DIV/0!</v>
      </c>
      <c r="H42" s="19"/>
      <c r="I42" s="67"/>
    </row>
    <row r="43" spans="1:9" ht="24.75" customHeight="1" hidden="1">
      <c r="A43" s="45"/>
      <c r="B43" s="25" t="s">
        <v>87</v>
      </c>
      <c r="C43" s="13"/>
      <c r="D43" s="13"/>
      <c r="E43" s="19"/>
      <c r="F43" s="19"/>
      <c r="G43" s="12" t="e">
        <f>ROUND(F43/E43*100,1)</f>
        <v>#DIV/0!</v>
      </c>
      <c r="H43" s="19"/>
      <c r="I43" s="67"/>
    </row>
    <row r="44" spans="1:9" ht="20.25" customHeight="1" hidden="1">
      <c r="A44" s="46"/>
      <c r="B44" s="32" t="s">
        <v>42</v>
      </c>
      <c r="C44" s="19"/>
      <c r="D44" s="19"/>
      <c r="E44" s="19"/>
      <c r="F44" s="19"/>
      <c r="G44" s="12" t="e">
        <f>ROUND(F44/E44*100,1)</f>
        <v>#DIV/0!</v>
      </c>
      <c r="H44" s="19"/>
      <c r="I44" s="67"/>
    </row>
    <row r="45" spans="1:9" ht="18.75" customHeight="1" hidden="1">
      <c r="A45" s="60"/>
      <c r="B45" s="38" t="s">
        <v>26</v>
      </c>
      <c r="C45" s="19"/>
      <c r="D45" s="39"/>
      <c r="E45" s="19"/>
      <c r="F45" s="19"/>
      <c r="G45" s="12" t="e">
        <f>ROUND(F45/E45*100,1)</f>
        <v>#DIV/0!</v>
      </c>
      <c r="H45" s="19"/>
      <c r="I45" s="67"/>
    </row>
    <row r="46" spans="1:9" ht="18.75" hidden="1">
      <c r="A46" s="45"/>
      <c r="B46" s="8" t="s">
        <v>11</v>
      </c>
      <c r="C46" s="37">
        <f>SUM(C41:C44)</f>
        <v>1085404.8</v>
      </c>
      <c r="D46" s="16">
        <f>SUM(D41:D45)</f>
        <v>129236.3</v>
      </c>
      <c r="E46" s="20">
        <f>SUM(E41:E45)</f>
        <v>1028539.8999999999</v>
      </c>
      <c r="F46" s="20">
        <f>SUM(F41:F45)</f>
        <v>208728.4</v>
      </c>
      <c r="G46" s="12">
        <f>ROUND(F46/E46*100,1)</f>
        <v>20.3</v>
      </c>
      <c r="H46" s="20"/>
      <c r="I46" s="67"/>
    </row>
    <row r="47" spans="2:4" ht="18.75" customHeight="1">
      <c r="B47" s="2"/>
      <c r="C47" s="2"/>
      <c r="D47" s="2"/>
    </row>
    <row r="48" spans="2:8" ht="41.25" customHeight="1">
      <c r="B48" s="54" t="s">
        <v>47</v>
      </c>
      <c r="C48" s="35"/>
      <c r="D48" s="35"/>
      <c r="E48" s="36"/>
      <c r="F48" s="73" t="s">
        <v>77</v>
      </c>
      <c r="G48" s="73"/>
      <c r="H48" s="73"/>
    </row>
    <row r="49" spans="2:8" ht="33" customHeight="1">
      <c r="B49" s="54"/>
      <c r="C49" s="35"/>
      <c r="D49" s="35"/>
      <c r="E49" s="36"/>
      <c r="F49" s="72"/>
      <c r="G49" s="72"/>
      <c r="H49" s="72"/>
    </row>
    <row r="50" spans="2:8" ht="48.75" customHeight="1">
      <c r="B50" s="5"/>
      <c r="C50" s="5"/>
      <c r="D50" s="5"/>
      <c r="E50" s="5"/>
      <c r="F50" s="6"/>
      <c r="G50" s="6"/>
      <c r="H50" s="6"/>
    </row>
  </sheetData>
  <sheetProtection/>
  <mergeCells count="5">
    <mergeCell ref="B5:H5"/>
    <mergeCell ref="F49:H49"/>
    <mergeCell ref="B4:H4"/>
    <mergeCell ref="B6:H6"/>
    <mergeCell ref="F48:H48"/>
  </mergeCells>
  <printOptions horizontalCentered="1"/>
  <pageMargins left="0.14" right="0.16" top="0.07" bottom="0.03" header="0.11" footer="0.01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Марчук Анна Павлівна</cp:lastModifiedBy>
  <cp:lastPrinted>2021-04-22T08:47:10Z</cp:lastPrinted>
  <dcterms:created xsi:type="dcterms:W3CDTF">1998-11-30T11:45:29Z</dcterms:created>
  <dcterms:modified xsi:type="dcterms:W3CDTF">2021-07-22T08:42:03Z</dcterms:modified>
  <cp:category/>
  <cp:version/>
  <cp:contentType/>
  <cp:contentStatus/>
</cp:coreProperties>
</file>