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90" windowWidth="19320" windowHeight="11760" activeTab="5"/>
  </bookViews>
  <sheets>
    <sheet name="1" sheetId="1" r:id="rId1"/>
    <sheet name="2.1" sheetId="2" r:id="rId2"/>
    <sheet name="2.2" sheetId="3" r:id="rId3"/>
    <sheet name="2.3" sheetId="4" r:id="rId4"/>
    <sheet name="2.4" sheetId="5" r:id="rId5"/>
    <sheet name="2.5" sheetId="7" r:id="rId6"/>
  </sheets>
  <definedNames>
    <definedName name="_xlnm.Print_Area" localSheetId="0">'1'!$A$6:$Q$11</definedName>
  </definedNames>
  <calcPr calcId="145621"/>
</workbook>
</file>

<file path=xl/calcChain.xml><?xml version="1.0" encoding="utf-8"?>
<calcChain xmlns="http://schemas.openxmlformats.org/spreadsheetml/2006/main">
  <c r="D54" i="7" l="1"/>
  <c r="E54" i="7"/>
  <c r="F54" i="7"/>
  <c r="G54" i="7"/>
  <c r="H54" i="7"/>
  <c r="I54" i="7"/>
  <c r="J54" i="7"/>
  <c r="K54" i="7"/>
  <c r="L54" i="7"/>
  <c r="M54" i="7"/>
  <c r="N54" i="7"/>
  <c r="O54" i="7"/>
  <c r="P54" i="7"/>
  <c r="Q54" i="7"/>
  <c r="C54" i="7"/>
  <c r="C75" i="1"/>
  <c r="D44" i="1"/>
  <c r="E44" i="1"/>
  <c r="F44" i="1"/>
  <c r="G44" i="1"/>
  <c r="H44" i="1"/>
  <c r="I44" i="1"/>
  <c r="J44" i="1"/>
  <c r="K44" i="1"/>
  <c r="L44" i="1"/>
  <c r="M44" i="1"/>
  <c r="N44" i="1"/>
  <c r="O44" i="1"/>
  <c r="P44" i="1"/>
  <c r="Q44" i="1"/>
  <c r="C95" i="7" l="1"/>
  <c r="C53" i="7"/>
  <c r="C52" i="7"/>
  <c r="C51" i="7"/>
  <c r="C50" i="7"/>
  <c r="C40" i="1" l="1"/>
  <c r="C47" i="7"/>
  <c r="C46" i="7"/>
  <c r="C40" i="7"/>
  <c r="C42" i="7"/>
  <c r="C41" i="7"/>
  <c r="C16" i="2"/>
  <c r="C34" i="7"/>
  <c r="C35" i="7"/>
  <c r="C26" i="7"/>
  <c r="C27" i="7"/>
  <c r="C25" i="7"/>
  <c r="C24" i="7"/>
  <c r="C23" i="7" l="1"/>
  <c r="C11" i="7"/>
  <c r="D71" i="7" l="1"/>
  <c r="E71" i="7"/>
  <c r="F71" i="7"/>
  <c r="G71" i="7"/>
  <c r="H71" i="7"/>
  <c r="I71" i="7"/>
  <c r="J71" i="7"/>
  <c r="K71" i="7"/>
  <c r="L71" i="7"/>
  <c r="M71" i="7"/>
  <c r="N71" i="7"/>
  <c r="O71" i="7"/>
  <c r="P71" i="7"/>
  <c r="Q71" i="7"/>
  <c r="D88" i="7"/>
  <c r="E88" i="7"/>
  <c r="F88" i="7"/>
  <c r="G88" i="7"/>
  <c r="H88" i="7"/>
  <c r="I88" i="7"/>
  <c r="J88" i="7"/>
  <c r="K88" i="7"/>
  <c r="L88" i="7"/>
  <c r="M88" i="7"/>
  <c r="N88" i="7"/>
  <c r="O88" i="7"/>
  <c r="P88" i="7"/>
  <c r="Q88" i="7"/>
  <c r="D87" i="7"/>
  <c r="E87" i="7"/>
  <c r="F87" i="7"/>
  <c r="G87" i="7"/>
  <c r="H87" i="7"/>
  <c r="I87" i="7"/>
  <c r="J87" i="7"/>
  <c r="K87" i="7"/>
  <c r="L87" i="7"/>
  <c r="M87" i="7"/>
  <c r="N87" i="7"/>
  <c r="O87" i="7"/>
  <c r="P87" i="7"/>
  <c r="Q87" i="7"/>
  <c r="D15" i="7"/>
  <c r="E15" i="7"/>
  <c r="F15" i="7"/>
  <c r="G15" i="7"/>
  <c r="H15" i="7"/>
  <c r="I15" i="7"/>
  <c r="J15" i="7"/>
  <c r="K15" i="7"/>
  <c r="L15" i="7"/>
  <c r="M15" i="7"/>
  <c r="N15" i="7"/>
  <c r="O15" i="7"/>
  <c r="P15" i="7"/>
  <c r="Q15" i="7"/>
  <c r="C9" i="7"/>
  <c r="C15" i="7" s="1"/>
  <c r="D51" i="7"/>
  <c r="E51" i="7"/>
  <c r="F51" i="7"/>
  <c r="F91" i="7" s="1"/>
  <c r="G51" i="7"/>
  <c r="H51" i="7"/>
  <c r="I51" i="7"/>
  <c r="J51" i="7"/>
  <c r="J91" i="7" s="1"/>
  <c r="K51" i="7"/>
  <c r="L51" i="7"/>
  <c r="M51" i="7"/>
  <c r="N51" i="7"/>
  <c r="N91" i="7" s="1"/>
  <c r="O51" i="7"/>
  <c r="P51" i="7"/>
  <c r="Q51" i="7"/>
  <c r="D50" i="7"/>
  <c r="E50" i="7"/>
  <c r="F50" i="7"/>
  <c r="G50" i="7"/>
  <c r="H50" i="7"/>
  <c r="I50" i="7"/>
  <c r="J50" i="7"/>
  <c r="K50" i="7"/>
  <c r="L50" i="7"/>
  <c r="M50" i="7"/>
  <c r="N50" i="7"/>
  <c r="O50" i="7"/>
  <c r="P50" i="7"/>
  <c r="Q50" i="7"/>
  <c r="C29" i="7"/>
  <c r="D16" i="7"/>
  <c r="E16" i="7"/>
  <c r="E91" i="7" s="1"/>
  <c r="F16" i="7"/>
  <c r="G16" i="7"/>
  <c r="G91" i="7" s="1"/>
  <c r="H16" i="7"/>
  <c r="I16" i="7"/>
  <c r="I91" i="7" s="1"/>
  <c r="J16" i="7"/>
  <c r="K16" i="7"/>
  <c r="K91" i="7" s="1"/>
  <c r="L16" i="7"/>
  <c r="M16" i="7"/>
  <c r="M91" i="7" s="1"/>
  <c r="N16" i="7"/>
  <c r="O16" i="7"/>
  <c r="O91" i="7" s="1"/>
  <c r="P16" i="7"/>
  <c r="Q16" i="7"/>
  <c r="P91" i="7" l="1"/>
  <c r="L91" i="7"/>
  <c r="H91" i="7"/>
  <c r="D91" i="7"/>
  <c r="Q91" i="7"/>
  <c r="C10" i="7"/>
  <c r="C28" i="7"/>
  <c r="D55" i="7"/>
  <c r="E55" i="7"/>
  <c r="F55" i="7"/>
  <c r="G55" i="7"/>
  <c r="H55" i="7"/>
  <c r="I55" i="7"/>
  <c r="J55" i="7"/>
  <c r="K55" i="7"/>
  <c r="L55" i="7"/>
  <c r="M55" i="7"/>
  <c r="N55" i="7"/>
  <c r="O55" i="7"/>
  <c r="P55" i="7"/>
  <c r="Q55" i="7"/>
  <c r="C33" i="7"/>
  <c r="C20" i="7"/>
  <c r="H18" i="1"/>
  <c r="C58" i="7" l="1"/>
  <c r="D72" i="7"/>
  <c r="E72" i="7"/>
  <c r="F72" i="7"/>
  <c r="G72" i="7"/>
  <c r="H72" i="7"/>
  <c r="I72" i="7"/>
  <c r="J72" i="7"/>
  <c r="K72" i="7"/>
  <c r="L72" i="7"/>
  <c r="M72" i="7"/>
  <c r="N72" i="7"/>
  <c r="O72" i="7"/>
  <c r="P72" i="7"/>
  <c r="Q72" i="7"/>
  <c r="C60" i="7"/>
  <c r="C72" i="7" s="1"/>
  <c r="D70" i="7"/>
  <c r="D92" i="7" s="1"/>
  <c r="E70" i="7"/>
  <c r="E92" i="7" s="1"/>
  <c r="F70" i="7"/>
  <c r="F92" i="7" s="1"/>
  <c r="G70" i="7"/>
  <c r="G92" i="7" s="1"/>
  <c r="H70" i="7"/>
  <c r="H92" i="7" s="1"/>
  <c r="I70" i="7"/>
  <c r="I92" i="7" s="1"/>
  <c r="J70" i="7"/>
  <c r="J92" i="7" s="1"/>
  <c r="K70" i="7"/>
  <c r="K92" i="7" s="1"/>
  <c r="L70" i="7"/>
  <c r="L92" i="7" s="1"/>
  <c r="M70" i="7"/>
  <c r="M92" i="7" s="1"/>
  <c r="N70" i="7"/>
  <c r="N92" i="7" s="1"/>
  <c r="O70" i="7"/>
  <c r="O92" i="7" s="1"/>
  <c r="P70" i="7"/>
  <c r="P92" i="7" s="1"/>
  <c r="Q70" i="7"/>
  <c r="Q92" i="7" s="1"/>
  <c r="C57" i="7"/>
  <c r="C89" i="1" l="1"/>
  <c r="C66" i="7"/>
  <c r="C67" i="7"/>
  <c r="C63" i="7" l="1"/>
  <c r="C71" i="7" s="1"/>
  <c r="C62" i="7"/>
  <c r="C70" i="7" s="1"/>
  <c r="C36" i="7" l="1"/>
  <c r="C37" i="7"/>
  <c r="C7" i="7" l="1"/>
  <c r="C8" i="7"/>
  <c r="C13" i="1"/>
  <c r="C16" i="7" l="1"/>
  <c r="C43" i="7"/>
  <c r="C39" i="7"/>
  <c r="E77" i="1" l="1"/>
  <c r="C22" i="7" l="1"/>
  <c r="C91" i="7" s="1"/>
  <c r="C21" i="7"/>
  <c r="C20" i="2" l="1"/>
  <c r="C48" i="7" l="1"/>
  <c r="Q80" i="1" l="1"/>
  <c r="D80" i="1"/>
  <c r="E80" i="1"/>
  <c r="F80" i="1"/>
  <c r="G80" i="1"/>
  <c r="H80" i="1"/>
  <c r="I80" i="1"/>
  <c r="J80" i="1"/>
  <c r="K80" i="1"/>
  <c r="L80" i="1"/>
  <c r="M80" i="1"/>
  <c r="N80" i="1"/>
  <c r="O80" i="1"/>
  <c r="P80" i="1"/>
  <c r="D82" i="1" l="1"/>
  <c r="E82" i="1"/>
  <c r="G82" i="1"/>
  <c r="H82" i="1"/>
  <c r="I82" i="1"/>
  <c r="J82" i="1"/>
  <c r="K82" i="1"/>
  <c r="L82" i="1"/>
  <c r="M82" i="1"/>
  <c r="N82" i="1"/>
  <c r="O82" i="1"/>
  <c r="P82" i="1"/>
  <c r="F93" i="7"/>
  <c r="C45" i="7" l="1"/>
  <c r="C37" i="1"/>
  <c r="C85" i="7" l="1"/>
  <c r="C87" i="7" s="1"/>
  <c r="C26" i="4" l="1"/>
  <c r="C13" i="7"/>
  <c r="C17" i="1"/>
  <c r="C68" i="7" l="1"/>
  <c r="C53" i="1"/>
  <c r="C64" i="7"/>
  <c r="C50" i="1"/>
  <c r="C59" i="7"/>
  <c r="C47" i="1"/>
  <c r="C46" i="1"/>
  <c r="C38" i="7"/>
  <c r="C33" i="1"/>
  <c r="C31" i="7"/>
  <c r="C29" i="1"/>
  <c r="C18" i="7" l="1"/>
  <c r="C23" i="1"/>
  <c r="D14" i="7"/>
  <c r="E14" i="7"/>
  <c r="F14" i="7"/>
  <c r="G14" i="7"/>
  <c r="H14" i="7"/>
  <c r="I14" i="7"/>
  <c r="J14" i="7"/>
  <c r="K14" i="7"/>
  <c r="L14" i="7"/>
  <c r="M14" i="7"/>
  <c r="N14" i="7"/>
  <c r="O14" i="7"/>
  <c r="P14" i="7"/>
  <c r="Q14" i="7"/>
  <c r="C14" i="1"/>
  <c r="D42" i="1"/>
  <c r="E42" i="1"/>
  <c r="F42" i="1"/>
  <c r="G42" i="1"/>
  <c r="H42" i="1"/>
  <c r="I42" i="1"/>
  <c r="J42" i="1"/>
  <c r="K42" i="1"/>
  <c r="L42" i="1"/>
  <c r="M42" i="1"/>
  <c r="N42" i="1"/>
  <c r="O42" i="1"/>
  <c r="P42" i="1"/>
  <c r="D43" i="1"/>
  <c r="E43" i="1"/>
  <c r="G43" i="1"/>
  <c r="H43" i="1"/>
  <c r="I43" i="1"/>
  <c r="J43" i="1"/>
  <c r="K43" i="1"/>
  <c r="L43" i="1"/>
  <c r="M43" i="1"/>
  <c r="N43" i="1"/>
  <c r="O43" i="1"/>
  <c r="P43" i="1"/>
  <c r="D54" i="1"/>
  <c r="E54" i="1"/>
  <c r="F54" i="1"/>
  <c r="G54" i="1"/>
  <c r="H54" i="1"/>
  <c r="I54" i="1"/>
  <c r="J54" i="1"/>
  <c r="K54" i="1"/>
  <c r="L54" i="1"/>
  <c r="M54" i="1"/>
  <c r="N54" i="1"/>
  <c r="O54" i="1"/>
  <c r="P54" i="1"/>
  <c r="D55" i="1"/>
  <c r="E55" i="1"/>
  <c r="F55" i="1"/>
  <c r="G55" i="1"/>
  <c r="H55" i="1"/>
  <c r="I55" i="1"/>
  <c r="J55" i="1"/>
  <c r="K55" i="1"/>
  <c r="L55" i="1"/>
  <c r="M55" i="1"/>
  <c r="N55" i="1"/>
  <c r="O55" i="1"/>
  <c r="P55" i="1"/>
  <c r="D60" i="1"/>
  <c r="E60" i="1"/>
  <c r="F60" i="1"/>
  <c r="G60" i="1"/>
  <c r="H60" i="1"/>
  <c r="I60" i="1"/>
  <c r="J60" i="1"/>
  <c r="K60" i="1"/>
  <c r="L60" i="1"/>
  <c r="M60" i="1"/>
  <c r="N60" i="1"/>
  <c r="O60" i="1"/>
  <c r="P60" i="1"/>
  <c r="C93" i="7" l="1"/>
  <c r="G77" i="1"/>
  <c r="Q38" i="3" l="1"/>
  <c r="O38" i="3"/>
  <c r="M38" i="3"/>
  <c r="K38" i="3"/>
  <c r="I38" i="3"/>
  <c r="G38" i="3"/>
  <c r="E38" i="3"/>
  <c r="C17" i="7"/>
  <c r="Q16" i="5"/>
  <c r="Q38" i="5" s="1"/>
  <c r="P16" i="5"/>
  <c r="P38" i="5" s="1"/>
  <c r="O16" i="5"/>
  <c r="O38" i="5" s="1"/>
  <c r="N16" i="5"/>
  <c r="N38" i="5" s="1"/>
  <c r="M16" i="5"/>
  <c r="M38" i="5" s="1"/>
  <c r="L16" i="5"/>
  <c r="L38" i="5" s="1"/>
  <c r="K16" i="5"/>
  <c r="K38" i="5" s="1"/>
  <c r="J16" i="5"/>
  <c r="J38" i="5" s="1"/>
  <c r="I16" i="5"/>
  <c r="I38" i="5" s="1"/>
  <c r="H16" i="5"/>
  <c r="H38" i="5" s="1"/>
  <c r="G16" i="5"/>
  <c r="G38" i="5" s="1"/>
  <c r="F16" i="5"/>
  <c r="F38" i="5" s="1"/>
  <c r="E16" i="5"/>
  <c r="E38" i="5" s="1"/>
  <c r="D16" i="5"/>
  <c r="D38" i="5" s="1"/>
  <c r="C9" i="5"/>
  <c r="Q16" i="4"/>
  <c r="P16" i="4"/>
  <c r="O16" i="4"/>
  <c r="N16" i="4"/>
  <c r="M16" i="4"/>
  <c r="L16" i="4"/>
  <c r="K16" i="4"/>
  <c r="J16" i="4"/>
  <c r="I16" i="4"/>
  <c r="H16" i="4"/>
  <c r="G16" i="4"/>
  <c r="F16" i="4"/>
  <c r="E16" i="4"/>
  <c r="D16" i="4"/>
  <c r="C9" i="4"/>
  <c r="Q16" i="3"/>
  <c r="P16" i="3"/>
  <c r="P38" i="3" s="1"/>
  <c r="O16" i="3"/>
  <c r="N16" i="3"/>
  <c r="N38" i="3" s="1"/>
  <c r="M16" i="3"/>
  <c r="L16" i="3"/>
  <c r="L38" i="3" s="1"/>
  <c r="K16" i="3"/>
  <c r="J16" i="3"/>
  <c r="J38" i="3" s="1"/>
  <c r="I16" i="3"/>
  <c r="H16" i="3"/>
  <c r="H38" i="3" s="1"/>
  <c r="G16" i="3"/>
  <c r="F16" i="3"/>
  <c r="F38" i="3" s="1"/>
  <c r="E16" i="3"/>
  <c r="D16" i="3"/>
  <c r="D38" i="3" s="1"/>
  <c r="Q21" i="2" l="1"/>
  <c r="P21" i="2"/>
  <c r="O21" i="2"/>
  <c r="N21" i="2"/>
  <c r="M21" i="2"/>
  <c r="L21" i="2"/>
  <c r="K21" i="2"/>
  <c r="J21" i="2"/>
  <c r="I21" i="2"/>
  <c r="H21" i="2"/>
  <c r="G21" i="2"/>
  <c r="F21" i="2"/>
  <c r="E21" i="2"/>
  <c r="D21" i="2"/>
  <c r="C13" i="2"/>
  <c r="Q42" i="1"/>
  <c r="Q43" i="1"/>
  <c r="C22" i="1"/>
  <c r="C21" i="1"/>
  <c r="C20" i="1"/>
  <c r="J77" i="1" l="1"/>
  <c r="C32" i="1" l="1"/>
  <c r="Q69" i="7" l="1"/>
  <c r="F31" i="4"/>
  <c r="C36" i="1"/>
  <c r="C28" i="1"/>
  <c r="C44" i="1" l="1"/>
  <c r="D18" i="1"/>
  <c r="Q77" i="1" l="1"/>
  <c r="Q71" i="1"/>
  <c r="Q60" i="1"/>
  <c r="Q54" i="1"/>
  <c r="Q18" i="1"/>
  <c r="Q31" i="4" l="1"/>
  <c r="P31" i="4"/>
  <c r="O31" i="4"/>
  <c r="N31" i="4"/>
  <c r="M31" i="4"/>
  <c r="L31" i="4"/>
  <c r="K31" i="4"/>
  <c r="J31" i="4"/>
  <c r="I31" i="4"/>
  <c r="H31" i="4"/>
  <c r="G31" i="4"/>
  <c r="E31" i="4"/>
  <c r="D31" i="4"/>
  <c r="C30" i="4"/>
  <c r="H8" i="4" l="1"/>
  <c r="C35" i="2" l="1"/>
  <c r="C70" i="1"/>
  <c r="C69" i="1"/>
  <c r="P71" i="1"/>
  <c r="O71" i="1"/>
  <c r="N71" i="1"/>
  <c r="M71" i="1"/>
  <c r="L71" i="1"/>
  <c r="K71" i="1"/>
  <c r="J71" i="1"/>
  <c r="I71" i="1"/>
  <c r="H71" i="1"/>
  <c r="G71" i="1"/>
  <c r="F71" i="1"/>
  <c r="E71" i="1"/>
  <c r="D71" i="1"/>
  <c r="P72" i="1"/>
  <c r="O72" i="1"/>
  <c r="N72" i="1"/>
  <c r="M72" i="1"/>
  <c r="L72" i="1"/>
  <c r="K72" i="1"/>
  <c r="J72" i="1"/>
  <c r="I72" i="1"/>
  <c r="H72" i="1"/>
  <c r="G72" i="1"/>
  <c r="F72" i="1"/>
  <c r="E72" i="1"/>
  <c r="D72" i="1"/>
  <c r="C68" i="1" l="1"/>
  <c r="C66" i="1"/>
  <c r="C64" i="1"/>
  <c r="C62" i="1"/>
  <c r="Q55" i="1"/>
  <c r="Q83" i="1" s="1"/>
  <c r="C52" i="1"/>
  <c r="C49" i="1"/>
  <c r="C15" i="4"/>
  <c r="C14" i="4"/>
  <c r="C41" i="1"/>
  <c r="C39" i="1"/>
  <c r="C38" i="1"/>
  <c r="C13" i="4"/>
  <c r="C35" i="1"/>
  <c r="C34" i="1"/>
  <c r="C19" i="2"/>
  <c r="C18" i="2"/>
  <c r="C17" i="2"/>
  <c r="C72" i="1" l="1"/>
  <c r="C55" i="1"/>
  <c r="C31" i="1"/>
  <c r="C27" i="1"/>
  <c r="C25" i="1"/>
  <c r="P19" i="1"/>
  <c r="O19" i="1"/>
  <c r="N19" i="1"/>
  <c r="M19" i="1"/>
  <c r="L19" i="1"/>
  <c r="K19" i="1"/>
  <c r="J19" i="1"/>
  <c r="I19" i="1"/>
  <c r="H19" i="1"/>
  <c r="G19" i="1"/>
  <c r="F19" i="1"/>
  <c r="E19" i="1"/>
  <c r="P18" i="1"/>
  <c r="O18" i="1"/>
  <c r="N18" i="1"/>
  <c r="M18" i="1"/>
  <c r="L18" i="1"/>
  <c r="K18" i="1"/>
  <c r="J18" i="1"/>
  <c r="I18" i="1"/>
  <c r="G18" i="1"/>
  <c r="F18" i="1"/>
  <c r="E18" i="1"/>
  <c r="D19" i="1"/>
  <c r="C16" i="1"/>
  <c r="C43" i="1" l="1"/>
  <c r="C19" i="1"/>
  <c r="C79" i="7"/>
  <c r="K77" i="1" l="1"/>
  <c r="Q12" i="2" l="1"/>
  <c r="P12" i="2"/>
  <c r="O12" i="2"/>
  <c r="N12" i="2"/>
  <c r="M12" i="2"/>
  <c r="L12" i="2"/>
  <c r="K12" i="2"/>
  <c r="J12" i="2"/>
  <c r="I12" i="2"/>
  <c r="H12" i="2"/>
  <c r="G12" i="2"/>
  <c r="F12" i="2"/>
  <c r="E12" i="2"/>
  <c r="D12" i="2"/>
  <c r="Q8" i="3"/>
  <c r="P8" i="3"/>
  <c r="O8" i="3"/>
  <c r="N8" i="3"/>
  <c r="M8" i="3"/>
  <c r="L8" i="3"/>
  <c r="K8" i="3"/>
  <c r="J8" i="3"/>
  <c r="I8" i="3"/>
  <c r="H8" i="3"/>
  <c r="G8" i="3"/>
  <c r="F8" i="3"/>
  <c r="E8" i="3"/>
  <c r="D8" i="3"/>
  <c r="Q8" i="4"/>
  <c r="P8" i="4"/>
  <c r="O8" i="4"/>
  <c r="N8" i="4"/>
  <c r="M8" i="4"/>
  <c r="L8" i="4"/>
  <c r="K8" i="4"/>
  <c r="J8" i="4"/>
  <c r="I8" i="4"/>
  <c r="G8" i="4"/>
  <c r="F8" i="4"/>
  <c r="E8" i="4"/>
  <c r="D8" i="4"/>
  <c r="Q8" i="5"/>
  <c r="P8" i="5"/>
  <c r="O8" i="5"/>
  <c r="N8" i="5"/>
  <c r="M8" i="5"/>
  <c r="L8" i="5"/>
  <c r="K8" i="5"/>
  <c r="J8" i="5"/>
  <c r="I8" i="5"/>
  <c r="H8" i="5"/>
  <c r="G8" i="5"/>
  <c r="F8" i="5"/>
  <c r="E8" i="5"/>
  <c r="D8" i="5"/>
  <c r="C90" i="7"/>
  <c r="C89" i="7"/>
  <c r="C86" i="7"/>
  <c r="C84" i="7"/>
  <c r="C83" i="7"/>
  <c r="Q82" i="7"/>
  <c r="P82" i="7"/>
  <c r="O82" i="7"/>
  <c r="N82" i="7"/>
  <c r="M82" i="7"/>
  <c r="L82" i="7"/>
  <c r="K82" i="7"/>
  <c r="J82" i="7"/>
  <c r="I82" i="7"/>
  <c r="H82" i="7"/>
  <c r="G82" i="7"/>
  <c r="F82" i="7"/>
  <c r="E82" i="7"/>
  <c r="D82" i="7"/>
  <c r="C81" i="7"/>
  <c r="C80" i="7"/>
  <c r="C78" i="7"/>
  <c r="Q77" i="7"/>
  <c r="Q95" i="7" s="1"/>
  <c r="P77" i="7"/>
  <c r="O77" i="7"/>
  <c r="N77" i="7"/>
  <c r="M77" i="7"/>
  <c r="L77" i="7"/>
  <c r="K77" i="7"/>
  <c r="J77" i="7"/>
  <c r="I77" i="7"/>
  <c r="H77" i="7"/>
  <c r="G77" i="7"/>
  <c r="F77" i="7"/>
  <c r="E77" i="7"/>
  <c r="D77" i="7"/>
  <c r="C76" i="7"/>
  <c r="C75" i="7"/>
  <c r="C74" i="7"/>
  <c r="C73" i="7"/>
  <c r="P69" i="7"/>
  <c r="O69" i="7"/>
  <c r="N69" i="7"/>
  <c r="N95" i="7" s="1"/>
  <c r="M69" i="7"/>
  <c r="M95" i="7" s="1"/>
  <c r="L69" i="7"/>
  <c r="K69" i="7"/>
  <c r="J69" i="7"/>
  <c r="J95" i="7" s="1"/>
  <c r="I69" i="7"/>
  <c r="I95" i="7" s="1"/>
  <c r="H69" i="7"/>
  <c r="G69" i="7"/>
  <c r="F69" i="7"/>
  <c r="F95" i="7" s="1"/>
  <c r="E69" i="7"/>
  <c r="E95" i="7" s="1"/>
  <c r="D69" i="7"/>
  <c r="C65" i="7"/>
  <c r="C61" i="7"/>
  <c r="C56" i="7"/>
  <c r="C49" i="7"/>
  <c r="C44" i="7"/>
  <c r="C32" i="7"/>
  <c r="C30" i="7"/>
  <c r="C19" i="7"/>
  <c r="C12" i="7"/>
  <c r="C6" i="7"/>
  <c r="C36" i="5"/>
  <c r="C35" i="5"/>
  <c r="Q34" i="5"/>
  <c r="P34" i="5"/>
  <c r="O34" i="5"/>
  <c r="N34" i="5"/>
  <c r="M34" i="5"/>
  <c r="L34" i="5"/>
  <c r="K34" i="5"/>
  <c r="J34" i="5"/>
  <c r="I34" i="5"/>
  <c r="H34" i="5"/>
  <c r="G34" i="5"/>
  <c r="F34" i="5"/>
  <c r="E34" i="5"/>
  <c r="D34" i="5"/>
  <c r="C33" i="5"/>
  <c r="C32" i="5"/>
  <c r="C31" i="5"/>
  <c r="Q30" i="5"/>
  <c r="P30" i="5"/>
  <c r="O30" i="5"/>
  <c r="N30" i="5"/>
  <c r="M30" i="5"/>
  <c r="L30" i="5"/>
  <c r="K30" i="5"/>
  <c r="J30" i="5"/>
  <c r="I30" i="5"/>
  <c r="H30" i="5"/>
  <c r="G30" i="5"/>
  <c r="F30" i="5"/>
  <c r="E30" i="5"/>
  <c r="D30" i="5"/>
  <c r="C29" i="5"/>
  <c r="C28" i="5"/>
  <c r="C27" i="5"/>
  <c r="C26" i="5"/>
  <c r="Q25" i="5"/>
  <c r="P25" i="5"/>
  <c r="O25" i="5"/>
  <c r="N25" i="5"/>
  <c r="M25" i="5"/>
  <c r="L25" i="5"/>
  <c r="K25" i="5"/>
  <c r="J25" i="5"/>
  <c r="I25" i="5"/>
  <c r="H25" i="5"/>
  <c r="G25" i="5"/>
  <c r="F25" i="5"/>
  <c r="E25" i="5"/>
  <c r="D25" i="5"/>
  <c r="C24" i="5"/>
  <c r="C23" i="5"/>
  <c r="C22" i="5"/>
  <c r="C21" i="5"/>
  <c r="Q20" i="5"/>
  <c r="P20" i="5"/>
  <c r="O20" i="5"/>
  <c r="N20" i="5"/>
  <c r="M20" i="5"/>
  <c r="L20" i="5"/>
  <c r="K20" i="5"/>
  <c r="J20" i="5"/>
  <c r="I20" i="5"/>
  <c r="H20" i="5"/>
  <c r="G20" i="5"/>
  <c r="F20" i="5"/>
  <c r="E20" i="5"/>
  <c r="D20" i="5"/>
  <c r="C20" i="5"/>
  <c r="C19" i="5"/>
  <c r="C18" i="5"/>
  <c r="C17" i="5"/>
  <c r="C15" i="5"/>
  <c r="C14" i="5"/>
  <c r="C13" i="5"/>
  <c r="C12" i="5"/>
  <c r="C11" i="5"/>
  <c r="C10" i="5"/>
  <c r="C16" i="5" s="1"/>
  <c r="C38" i="5" s="1"/>
  <c r="C7" i="5"/>
  <c r="C6" i="5"/>
  <c r="Q34" i="3"/>
  <c r="P34" i="3"/>
  <c r="O34" i="3"/>
  <c r="N34" i="3"/>
  <c r="M34" i="3"/>
  <c r="L34" i="3"/>
  <c r="K34" i="3"/>
  <c r="J34" i="3"/>
  <c r="I34" i="3"/>
  <c r="H34" i="3"/>
  <c r="G34" i="3"/>
  <c r="F34" i="3"/>
  <c r="E34" i="3"/>
  <c r="D34" i="3"/>
  <c r="Q25" i="3"/>
  <c r="P25" i="3"/>
  <c r="O25" i="3"/>
  <c r="N25" i="3"/>
  <c r="M25" i="3"/>
  <c r="L25" i="3"/>
  <c r="K25" i="3"/>
  <c r="J25" i="3"/>
  <c r="I25" i="3"/>
  <c r="H25" i="3"/>
  <c r="G25" i="3"/>
  <c r="F25" i="3"/>
  <c r="E25" i="3"/>
  <c r="D25" i="3"/>
  <c r="C20" i="3"/>
  <c r="C12" i="3"/>
  <c r="C36" i="4"/>
  <c r="C7" i="4"/>
  <c r="C6" i="4"/>
  <c r="G95" i="7" l="1"/>
  <c r="K95" i="7"/>
  <c r="D95" i="7"/>
  <c r="H95" i="7"/>
  <c r="L95" i="7"/>
  <c r="P95" i="7"/>
  <c r="O95" i="7"/>
  <c r="C55" i="7"/>
  <c r="C69" i="7"/>
  <c r="C14" i="7"/>
  <c r="C34" i="5"/>
  <c r="C8" i="5"/>
  <c r="C88" i="7"/>
  <c r="C8" i="4"/>
  <c r="C77" i="7"/>
  <c r="C82" i="7"/>
  <c r="C30" i="5"/>
  <c r="C25" i="5"/>
  <c r="C11" i="2"/>
  <c r="C10" i="2"/>
  <c r="C15" i="1"/>
  <c r="C12" i="1"/>
  <c r="C92" i="7" l="1"/>
  <c r="C18" i="1"/>
  <c r="C12" i="2"/>
  <c r="C27" i="4"/>
  <c r="C43" i="2" l="1"/>
  <c r="C42" i="2"/>
  <c r="C28" i="4"/>
  <c r="C78" i="1" l="1"/>
  <c r="C29" i="4"/>
  <c r="C31" i="4" s="1"/>
  <c r="C23" i="4"/>
  <c r="C81" i="1"/>
  <c r="P77" i="1"/>
  <c r="P83" i="1" s="1"/>
  <c r="O77" i="1"/>
  <c r="O83" i="1" s="1"/>
  <c r="N77" i="1"/>
  <c r="N83" i="1" s="1"/>
  <c r="M77" i="1"/>
  <c r="L77" i="1"/>
  <c r="L83" i="1" s="1"/>
  <c r="I77" i="1"/>
  <c r="H77" i="1"/>
  <c r="H83" i="1" s="1"/>
  <c r="F77" i="1"/>
  <c r="F83" i="1" s="1"/>
  <c r="E83" i="1"/>
  <c r="D77" i="1"/>
  <c r="C79" i="1"/>
  <c r="Q30" i="3"/>
  <c r="P30" i="3"/>
  <c r="O30" i="3"/>
  <c r="N30" i="3"/>
  <c r="M30" i="3"/>
  <c r="L30" i="3"/>
  <c r="K30" i="3"/>
  <c r="J30" i="3"/>
  <c r="I30" i="3"/>
  <c r="H30" i="3"/>
  <c r="G30" i="3"/>
  <c r="F30" i="3"/>
  <c r="E30" i="3"/>
  <c r="D30" i="3"/>
  <c r="C29" i="3"/>
  <c r="C28" i="3"/>
  <c r="C27" i="3"/>
  <c r="C26" i="3"/>
  <c r="C34" i="2"/>
  <c r="C33" i="2"/>
  <c r="C67" i="1"/>
  <c r="C65" i="1"/>
  <c r="C32" i="2"/>
  <c r="C63" i="1"/>
  <c r="P40" i="2"/>
  <c r="O40" i="2"/>
  <c r="N40" i="2"/>
  <c r="M40" i="2"/>
  <c r="L40" i="2"/>
  <c r="K40" i="2"/>
  <c r="J40" i="2"/>
  <c r="I40" i="2"/>
  <c r="H40" i="2"/>
  <c r="G40" i="2"/>
  <c r="F40" i="2"/>
  <c r="E40" i="2"/>
  <c r="D40" i="2"/>
  <c r="P30" i="2"/>
  <c r="O30" i="2"/>
  <c r="N30" i="2"/>
  <c r="M30" i="2"/>
  <c r="L30" i="2"/>
  <c r="K30" i="2"/>
  <c r="J30" i="2"/>
  <c r="I30" i="2"/>
  <c r="H30" i="2"/>
  <c r="G30" i="2"/>
  <c r="F30" i="2"/>
  <c r="E30" i="2"/>
  <c r="D30" i="2"/>
  <c r="P25" i="2"/>
  <c r="O25" i="2"/>
  <c r="N25" i="2"/>
  <c r="M25" i="2"/>
  <c r="L25" i="2"/>
  <c r="K25" i="2"/>
  <c r="J25" i="2"/>
  <c r="I25" i="2"/>
  <c r="H25" i="2"/>
  <c r="G25" i="2"/>
  <c r="F25" i="2"/>
  <c r="E25" i="2"/>
  <c r="D25" i="2"/>
  <c r="K83" i="1"/>
  <c r="J83" i="1"/>
  <c r="P35" i="4"/>
  <c r="P25" i="4"/>
  <c r="P20" i="4"/>
  <c r="P20" i="3"/>
  <c r="C38" i="4"/>
  <c r="C37" i="4"/>
  <c r="Q35" i="4"/>
  <c r="O35" i="4"/>
  <c r="N35" i="4"/>
  <c r="M35" i="4"/>
  <c r="L35" i="4"/>
  <c r="K35" i="4"/>
  <c r="J35" i="4"/>
  <c r="I35" i="4"/>
  <c r="H35" i="4"/>
  <c r="G35" i="4"/>
  <c r="F35" i="4"/>
  <c r="E35" i="4"/>
  <c r="D35" i="4"/>
  <c r="C34" i="4"/>
  <c r="C33" i="4"/>
  <c r="C32" i="4"/>
  <c r="Q25" i="4"/>
  <c r="O25" i="4"/>
  <c r="N25" i="4"/>
  <c r="M25" i="4"/>
  <c r="L25" i="4"/>
  <c r="K25" i="4"/>
  <c r="J25" i="4"/>
  <c r="I25" i="4"/>
  <c r="H25" i="4"/>
  <c r="G25" i="4"/>
  <c r="F25" i="4"/>
  <c r="E25" i="4"/>
  <c r="D25" i="4"/>
  <c r="C24" i="4"/>
  <c r="C22" i="4"/>
  <c r="C21" i="4"/>
  <c r="Q20" i="4"/>
  <c r="O20" i="4"/>
  <c r="O39" i="4" s="1"/>
  <c r="N20" i="4"/>
  <c r="N39" i="4" s="1"/>
  <c r="M20" i="4"/>
  <c r="M39" i="4" s="1"/>
  <c r="L20" i="4"/>
  <c r="L39" i="4" s="1"/>
  <c r="K20" i="4"/>
  <c r="K39" i="4" s="1"/>
  <c r="J20" i="4"/>
  <c r="I20" i="4"/>
  <c r="I39" i="4" s="1"/>
  <c r="H20" i="4"/>
  <c r="H39" i="4" s="1"/>
  <c r="G20" i="4"/>
  <c r="G39" i="4" s="1"/>
  <c r="F20" i="4"/>
  <c r="E20" i="4"/>
  <c r="E39" i="4" s="1"/>
  <c r="D20" i="4"/>
  <c r="D39" i="4" s="1"/>
  <c r="C19" i="4"/>
  <c r="C18" i="4"/>
  <c r="C17" i="4"/>
  <c r="C12" i="4"/>
  <c r="C11" i="4"/>
  <c r="C10" i="4"/>
  <c r="C36" i="3"/>
  <c r="C33" i="3"/>
  <c r="C32" i="3"/>
  <c r="C31" i="3"/>
  <c r="C24" i="3"/>
  <c r="C23" i="3"/>
  <c r="C22" i="3"/>
  <c r="C21" i="3"/>
  <c r="Q20" i="3"/>
  <c r="O20" i="3"/>
  <c r="N20" i="3"/>
  <c r="M20" i="3"/>
  <c r="L20" i="3"/>
  <c r="K20" i="3"/>
  <c r="J20" i="3"/>
  <c r="I20" i="3"/>
  <c r="H20" i="3"/>
  <c r="G20" i="3"/>
  <c r="F20" i="3"/>
  <c r="E20" i="3"/>
  <c r="D20" i="3"/>
  <c r="C19" i="3"/>
  <c r="C18" i="3"/>
  <c r="C11" i="3"/>
  <c r="C10" i="3"/>
  <c r="C16" i="3" s="1"/>
  <c r="C7" i="3"/>
  <c r="C6" i="3"/>
  <c r="C41" i="2"/>
  <c r="Q40" i="2"/>
  <c r="C39" i="2"/>
  <c r="C38" i="2"/>
  <c r="C37" i="2"/>
  <c r="C31" i="2"/>
  <c r="C29" i="2"/>
  <c r="C28" i="2"/>
  <c r="C27" i="2"/>
  <c r="C26" i="2"/>
  <c r="Q25" i="2"/>
  <c r="C24" i="2"/>
  <c r="C23" i="2"/>
  <c r="C22" i="2"/>
  <c r="C15" i="2"/>
  <c r="C21" i="2" s="1"/>
  <c r="C14" i="2"/>
  <c r="C24" i="1"/>
  <c r="C26" i="1"/>
  <c r="C30" i="1"/>
  <c r="C45" i="1"/>
  <c r="C48" i="1"/>
  <c r="C51" i="1"/>
  <c r="C56" i="1"/>
  <c r="C57" i="1"/>
  <c r="C58" i="1"/>
  <c r="C59" i="1"/>
  <c r="C61" i="1"/>
  <c r="C73" i="1"/>
  <c r="C74" i="1"/>
  <c r="C76" i="1"/>
  <c r="C83" i="1" l="1"/>
  <c r="C80" i="1"/>
  <c r="P39" i="4"/>
  <c r="J39" i="4"/>
  <c r="Q39" i="4"/>
  <c r="F39" i="4"/>
  <c r="C42" i="1"/>
  <c r="M83" i="1"/>
  <c r="D83" i="1"/>
  <c r="G83" i="1"/>
  <c r="C16" i="4"/>
  <c r="C8" i="3"/>
  <c r="I83" i="1"/>
  <c r="C71" i="1"/>
  <c r="C36" i="2"/>
  <c r="C54" i="1"/>
  <c r="C25" i="3"/>
  <c r="C34" i="3"/>
  <c r="C20" i="4"/>
  <c r="C30" i="3"/>
  <c r="C77" i="1"/>
  <c r="C35" i="3"/>
  <c r="C38" i="3" s="1"/>
  <c r="C25" i="4"/>
  <c r="C35" i="4"/>
  <c r="C40" i="2"/>
  <c r="C30" i="2"/>
  <c r="C60" i="1"/>
  <c r="C25" i="2"/>
  <c r="C17" i="3"/>
  <c r="C84" i="1" l="1"/>
  <c r="C44" i="2"/>
  <c r="C39" i="4"/>
  <c r="C40" i="4"/>
  <c r="Q36" i="2"/>
  <c r="Q44" i="2" s="1"/>
  <c r="L36" i="2"/>
  <c r="L44" i="2" s="1"/>
  <c r="D36" i="2"/>
  <c r="D44" i="2" s="1"/>
  <c r="K36" i="2"/>
  <c r="K44" i="2" s="1"/>
  <c r="N36" i="2"/>
  <c r="N44" i="2" s="1"/>
  <c r="F36" i="2"/>
  <c r="F44" i="2" s="1"/>
  <c r="I36" i="2"/>
  <c r="I44" i="2" s="1"/>
  <c r="J36" i="2"/>
  <c r="J44" i="2" s="1"/>
  <c r="E36" i="2"/>
  <c r="E44" i="2" s="1"/>
  <c r="G36" i="2"/>
  <c r="G44" i="2" s="1"/>
  <c r="P36" i="2"/>
  <c r="P44" i="2" s="1"/>
  <c r="H36" i="2"/>
  <c r="H44" i="2" s="1"/>
  <c r="O36" i="2"/>
  <c r="O44" i="2" s="1"/>
  <c r="M36" i="2"/>
  <c r="M44" i="2" s="1"/>
</calcChain>
</file>

<file path=xl/sharedStrings.xml><?xml version="1.0" encoding="utf-8"?>
<sst xmlns="http://schemas.openxmlformats.org/spreadsheetml/2006/main" count="434" uniqueCount="114">
  <si>
    <t>Найменування розпорядника (одержувача) бюджетних коштів</t>
  </si>
  <si>
    <t>Всього</t>
  </si>
  <si>
    <t>Заробітна плата</t>
  </si>
  <si>
    <t>Нарахування на зарплату</t>
  </si>
  <si>
    <t>Предмети, матеріали, обладнання, інвентар</t>
  </si>
  <si>
    <t>Медикаменти та перев’язувальні матеріали</t>
  </si>
  <si>
    <t>Продукти харчування</t>
  </si>
  <si>
    <t>Оплата послуг (крім комунальних)</t>
  </si>
  <si>
    <t>Видатки на відрядження</t>
  </si>
  <si>
    <t>Оплата теплопостачання</t>
  </si>
  <si>
    <t>Оплата водопостачання та водовідведення</t>
  </si>
  <si>
    <t>Оплата електроенергії</t>
  </si>
  <si>
    <t>Оплата природного газу</t>
  </si>
  <si>
    <t>Оплата інших енергоносіїв</t>
  </si>
  <si>
    <t>Кількість посад (шт. один.)</t>
  </si>
  <si>
    <t>в тому числі за економічною класифікацією видатків</t>
  </si>
  <si>
    <t>Капітальні видатки</t>
  </si>
  <si>
    <t>тис.грн.</t>
  </si>
  <si>
    <t xml:space="preserve">Гримайлівська санаторна загальноосвітня школа-інтернат І-ІІІ ступенів  Тернопільської обласної ради  </t>
  </si>
  <si>
    <t>Коропецький   обласний    ліцей-інтернат  з посиленою військово-фізичною підготовкою</t>
  </si>
  <si>
    <t>Тернопільський обласний центр еколого-натуралістичної творчості учнівської молоді</t>
  </si>
  <si>
    <t>Тернопільський обласний комунальний   центр туризму,  краєзнавства, спорту та екскурсій учнівської молоді</t>
  </si>
  <si>
    <t>Тернопільський обласний комунальний  центр науково-технічної творчості школярів та учнівської молоді</t>
  </si>
  <si>
    <t>Тернопільський обласний комунальний інститут післядипломної педагогічної освіти</t>
  </si>
  <si>
    <t>інші</t>
  </si>
  <si>
    <t>інші поточні</t>
  </si>
  <si>
    <t>інші поточні видатки</t>
  </si>
  <si>
    <t>по закладах освіти обласного підпорядкування (без ПТНЗ)</t>
  </si>
  <si>
    <t>Обсяги асигнувань, тис.грн</t>
  </si>
  <si>
    <t>2.2. Обсяги асигнувань від плати за оренду майна бюджетних установ
по закладах освіти обласного підпорядкування (без ПТНЗ)</t>
  </si>
  <si>
    <t>2.4. Обсяги асигнувань від коштів, що отримують бюджетні установи від підприємств, організацій, фізичних осіб для виконання цільових заходів
по закладах освіти обласного підпорядкування (без ПТНЗ)</t>
  </si>
  <si>
    <t>КПК</t>
  </si>
  <si>
    <t>Кременецька обласна гуманітарно-педагогічна академія імені Тараса Шевченка</t>
  </si>
  <si>
    <t>2.5. Обсяги асигнувань від інших надходжень спеціального фонду (видатки розвитку)
по закладах освіти обласного підпорядкування (без ПТНЗ)</t>
  </si>
  <si>
    <t>О.З.ХОМА</t>
  </si>
  <si>
    <t>Разом по КПК 0611120</t>
  </si>
  <si>
    <t>Разом по КПК 0611070</t>
  </si>
  <si>
    <t>Централізована бухгалтерія ПТО</t>
  </si>
  <si>
    <t>Інші прогами та заходи</t>
  </si>
  <si>
    <t>Разом по КПК 611070</t>
  </si>
  <si>
    <t>Інші програми та заходи</t>
  </si>
  <si>
    <t>2.3. Обсяги асигнувань від благодійних внесків, грантів і дарунків 
по закладах освіти обласного підпорядкування (без ПТНЗ)</t>
  </si>
  <si>
    <t>Разом по КПК 0611022</t>
  </si>
  <si>
    <t>Разом по КПК 0611023</t>
  </si>
  <si>
    <t xml:space="preserve">                 КПК 0611033</t>
  </si>
  <si>
    <t>Разом по КПК 611022</t>
  </si>
  <si>
    <t>Разом по КПК 611023</t>
  </si>
  <si>
    <t xml:space="preserve">Збаразький ліцей Тернопільської обласної ради </t>
  </si>
  <si>
    <t>Тернопільська  спеціальна школа Тернопільської обласної ради</t>
  </si>
  <si>
    <t>Новосільська спеціальна школа Тернопільської обласної ради</t>
  </si>
  <si>
    <t>Тернопільський обласний ліцей "Знамення"</t>
  </si>
  <si>
    <t>Разом по КПК 0611025</t>
  </si>
  <si>
    <t xml:space="preserve">                 КПК 0611035</t>
  </si>
  <si>
    <t>Разом по КПК 0611101</t>
  </si>
  <si>
    <t>Разом по КПК 0611102</t>
  </si>
  <si>
    <t>Разом по КПК 611025</t>
  </si>
  <si>
    <t>Разом по КПК 611120</t>
  </si>
  <si>
    <t>Струсівський обласний мистецький ліцей</t>
  </si>
  <si>
    <t>Теребовлянський навчально-реабілітаційний центр</t>
  </si>
  <si>
    <t>Директор департаменту освіти і науки облдержадміністрації</t>
  </si>
  <si>
    <t>Тернопільськаий навчально-реабілітаційний центр Тернопільської обласної ради</t>
  </si>
  <si>
    <t>Теребовлянський академічний ліцей імені Ярослави Стецько</t>
  </si>
  <si>
    <t xml:space="preserve">Державний заклад післядипломної освіти "Тернопільський регіональний центр  підвищення кваліфікації"  </t>
  </si>
  <si>
    <t>Тернопільський фаховий коледж харчових технологій і торгівлі</t>
  </si>
  <si>
    <t>Збаразький ліцей Тернопільської обласної ради</t>
  </si>
  <si>
    <t>Теребовлянський академічний ліцей ім. Я. Стецько</t>
  </si>
  <si>
    <t>Заліщицький навчально-реабілітаційний центр Тернопільської обласної ради</t>
  </si>
  <si>
    <t>Чортківський гуманітарно-педагогічний фаховий коледж ім. О. Барвінського</t>
  </si>
  <si>
    <t>Комунальна установа Тернопільської обласної ради "Центр аналітично-методичного та матеріально-технічного забезпечення розвитку освітніх закладів області"</t>
  </si>
  <si>
    <t>Комунальна установа Тернопільської бласної ради "Центр аналітично-методичного та матеріально-технічного забезпечення розвитку освітніх закладів області"</t>
  </si>
  <si>
    <t>Тернопільський обласний навчально-реабілітаційний центр Тернопільської обласної ради</t>
  </si>
  <si>
    <t>Струсівська обласний мистецький ліцей</t>
  </si>
  <si>
    <t>Бережанський ліцей Тернопільської обласної ради</t>
  </si>
  <si>
    <t>Кременецький лісотехнічний фаховий коледж</t>
  </si>
  <si>
    <t xml:space="preserve">Новосільська спеціальна школа Тернопільської обласної ради </t>
  </si>
  <si>
    <t xml:space="preserve">Теребовлянський навчально-реабілітаційний центр </t>
  </si>
  <si>
    <t>Тернопільське обласне комунальне територіальне відділення Малої академії наук України</t>
  </si>
  <si>
    <t>Борщівський агротехнічний фаховий коледж</t>
  </si>
  <si>
    <t xml:space="preserve">Кременецька обласна гуманітарно-педагогічна академія імені Тараса Шевченка </t>
  </si>
  <si>
    <t xml:space="preserve"> </t>
  </si>
  <si>
    <t>Інші програми та заходи:</t>
  </si>
  <si>
    <t xml:space="preserve">Інші програми та заходи </t>
  </si>
  <si>
    <t xml:space="preserve">                 КПК 0611032</t>
  </si>
  <si>
    <t>ф.4.1 Надходження коштів, отриманих , як плата за послуги по закладах освіти обласного підпорядкування (без ПТНЗ)</t>
  </si>
  <si>
    <t>ф.4.2</t>
  </si>
  <si>
    <t>Разом по ГРК 0611272</t>
  </si>
  <si>
    <t>Разом по ГРК 0611271</t>
  </si>
  <si>
    <t>4.3-ф.</t>
  </si>
  <si>
    <t>Разом по ГРК 0611141</t>
  </si>
  <si>
    <t xml:space="preserve">                 КПК 0611200</t>
  </si>
  <si>
    <t xml:space="preserve">Гримайлівська санаторна загальноосвітня школа-інтернат І-ІІІ ступенів  Тернопільської обласної ради (ліквідаційний баланс) </t>
  </si>
  <si>
    <t>Разом по КПК 0611292</t>
  </si>
  <si>
    <t>Разом по КПК 0611291</t>
  </si>
  <si>
    <t xml:space="preserve">Екологи </t>
  </si>
  <si>
    <t>МАН</t>
  </si>
  <si>
    <t>Туристи</t>
  </si>
  <si>
    <t>5,1-техніки</t>
  </si>
  <si>
    <t xml:space="preserve">Техніки </t>
  </si>
  <si>
    <t xml:space="preserve">   </t>
  </si>
  <si>
    <t>Разом по КПК 0611065</t>
  </si>
  <si>
    <t xml:space="preserve">ТОКІППО </t>
  </si>
  <si>
    <t xml:space="preserve">    </t>
  </si>
  <si>
    <t>Разом по КПК 0611210</t>
  </si>
  <si>
    <t>Всього по КПК 0611291</t>
  </si>
  <si>
    <t>Всього по КПК 0611292</t>
  </si>
  <si>
    <t xml:space="preserve">                                                                                             </t>
  </si>
  <si>
    <t>13,8-екологи</t>
  </si>
  <si>
    <t>203,3-МАНУ</t>
  </si>
  <si>
    <t>176,7-туристи</t>
  </si>
  <si>
    <t>349,8-КУТОР</t>
  </si>
  <si>
    <t>КУТОР</t>
  </si>
  <si>
    <t>Разом по КПК 0611181</t>
  </si>
  <si>
    <t>Разом по КПК 0611182</t>
  </si>
  <si>
    <t>1. ЗВІТ ПРО КАСОВІ ВИДАТКИ ЗАГАЛЬНОГО ФОНДУ ОБЛАСНОГО БЮДЖЕТУ ЗА 2024 р.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</si>
</sst>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3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9"/>
      <color rgb="FF000000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00B050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11" fillId="5" borderId="0" applyNumberFormat="0" applyBorder="0" applyAlignment="0" applyProtection="0"/>
  </cellStyleXfs>
  <cellXfs count="67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 applyAlignment="1">
      <alignment vertical="center" wrapText="1"/>
    </xf>
    <xf numFmtId="0" fontId="0" fillId="0" borderId="0" xfId="0" applyAlignment="1"/>
    <xf numFmtId="0" fontId="0" fillId="0" borderId="0" xfId="0" applyAlignment="1">
      <alignment horizontal="right"/>
    </xf>
    <xf numFmtId="0" fontId="4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0" fillId="0" borderId="1" xfId="0" applyBorder="1"/>
    <xf numFmtId="0" fontId="2" fillId="0" borderId="1" xfId="0" applyFont="1" applyBorder="1" applyAlignment="1">
      <alignment horizontal="left" vertical="center" textRotation="90" wrapText="1"/>
    </xf>
    <xf numFmtId="0" fontId="0" fillId="0" borderId="1" xfId="0" applyBorder="1" applyAlignment="1">
      <alignment horizontal="center"/>
    </xf>
    <xf numFmtId="0" fontId="0" fillId="2" borderId="1" xfId="0" applyFill="1" applyBorder="1"/>
    <xf numFmtId="0" fontId="5" fillId="0" borderId="2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0" fillId="0" borderId="2" xfId="0" applyFill="1" applyBorder="1"/>
    <xf numFmtId="0" fontId="0" fillId="0" borderId="0" xfId="0" applyAlignment="1">
      <alignment horizontal="center"/>
    </xf>
    <xf numFmtId="0" fontId="0" fillId="0" borderId="3" xfId="0" applyFill="1" applyBorder="1"/>
    <xf numFmtId="0" fontId="0" fillId="0" borderId="0" xfId="0" applyFill="1" applyBorder="1" applyAlignment="1">
      <alignment horizontal="center"/>
    </xf>
    <xf numFmtId="0" fontId="0" fillId="0" borderId="0" xfId="0" applyBorder="1"/>
    <xf numFmtId="0" fontId="0" fillId="0" borderId="0" xfId="0" applyAlignment="1">
      <alignment horizontal="center"/>
    </xf>
    <xf numFmtId="0" fontId="6" fillId="0" borderId="1" xfId="0" applyFont="1" applyBorder="1" applyAlignment="1">
      <alignment horizontal="left" vertical="center" wrapText="1"/>
    </xf>
    <xf numFmtId="0" fontId="0" fillId="0" borderId="0" xfId="0" applyFill="1" applyBorder="1"/>
    <xf numFmtId="0" fontId="6" fillId="0" borderId="1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0" fillId="0" borderId="0" xfId="0" applyAlignment="1">
      <alignment wrapText="1"/>
    </xf>
    <xf numFmtId="164" fontId="0" fillId="0" borderId="1" xfId="0" applyNumberFormat="1" applyBorder="1"/>
    <xf numFmtId="164" fontId="0" fillId="0" borderId="0" xfId="0" applyNumberFormat="1"/>
    <xf numFmtId="164" fontId="0" fillId="2" borderId="1" xfId="0" applyNumberFormat="1" applyFill="1" applyBorder="1"/>
    <xf numFmtId="164" fontId="0" fillId="0" borderId="1" xfId="0" applyNumberFormat="1" applyBorder="1" applyAlignment="1">
      <alignment horizontal="center"/>
    </xf>
    <xf numFmtId="0" fontId="0" fillId="0" borderId="0" xfId="0" applyAlignment="1">
      <alignment horizontal="center"/>
    </xf>
    <xf numFmtId="0" fontId="1" fillId="0" borderId="1" xfId="0" applyFont="1" applyBorder="1"/>
    <xf numFmtId="164" fontId="0" fillId="0" borderId="6" xfId="0" applyNumberFormat="1" applyBorder="1"/>
    <xf numFmtId="0" fontId="7" fillId="3" borderId="0" xfId="1"/>
    <xf numFmtId="0" fontId="8" fillId="4" borderId="0" xfId="2"/>
    <xf numFmtId="0" fontId="5" fillId="0" borderId="1" xfId="0" applyFont="1" applyFill="1" applyBorder="1" applyAlignment="1">
      <alignment horizontal="left" vertical="center" wrapText="1"/>
    </xf>
    <xf numFmtId="0" fontId="0" fillId="0" borderId="7" xfId="0" applyBorder="1"/>
    <xf numFmtId="0" fontId="0" fillId="0" borderId="0" xfId="0" applyAlignment="1">
      <alignment horizontal="center"/>
    </xf>
    <xf numFmtId="164" fontId="9" fillId="0" borderId="0" xfId="0" applyNumberFormat="1" applyFont="1"/>
    <xf numFmtId="0" fontId="9" fillId="0" borderId="0" xfId="0" applyFont="1"/>
    <xf numFmtId="0" fontId="0" fillId="0" borderId="1" xfId="0" applyFill="1" applyBorder="1"/>
    <xf numFmtId="0" fontId="0" fillId="0" borderId="0" xfId="0" applyAlignment="1">
      <alignment horizontal="center"/>
    </xf>
    <xf numFmtId="0" fontId="0" fillId="0" borderId="7" xfId="0" applyFill="1" applyBorder="1"/>
    <xf numFmtId="0" fontId="0" fillId="0" borderId="8" xfId="0" applyBorder="1"/>
    <xf numFmtId="0" fontId="6" fillId="0" borderId="9" xfId="0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left" vertical="center" wrapText="1"/>
    </xf>
    <xf numFmtId="0" fontId="2" fillId="0" borderId="0" xfId="0" applyFont="1"/>
    <xf numFmtId="0" fontId="7" fillId="3" borderId="0" xfId="1" applyAlignment="1">
      <alignment horizontal="center"/>
    </xf>
    <xf numFmtId="164" fontId="0" fillId="0" borderId="0" xfId="0" applyNumberFormat="1" applyFill="1" applyBorder="1"/>
    <xf numFmtId="1" fontId="0" fillId="0" borderId="0" xfId="0" applyNumberFormat="1" applyFill="1" applyBorder="1"/>
    <xf numFmtId="0" fontId="0" fillId="0" borderId="2" xfId="0" applyBorder="1"/>
    <xf numFmtId="164" fontId="0" fillId="0" borderId="2" xfId="0" applyNumberFormat="1" applyFill="1" applyBorder="1"/>
    <xf numFmtId="0" fontId="6" fillId="2" borderId="1" xfId="0" applyFont="1" applyFill="1" applyBorder="1" applyAlignment="1">
      <alignment horizontal="left" vertical="center" wrapText="1"/>
    </xf>
    <xf numFmtId="0" fontId="7" fillId="3" borderId="3" xfId="1" applyBorder="1"/>
    <xf numFmtId="0" fontId="11" fillId="5" borderId="3" xfId="3" applyBorder="1"/>
    <xf numFmtId="0" fontId="12" fillId="0" borderId="1" xfId="0" applyFont="1" applyBorder="1"/>
    <xf numFmtId="0" fontId="12" fillId="0" borderId="2" xfId="0" applyFont="1" applyBorder="1"/>
    <xf numFmtId="0" fontId="0" fillId="0" borderId="0" xfId="0" applyAlignment="1">
      <alignment horizontal="left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3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0" fillId="0" borderId="5" xfId="0" applyBorder="1" applyAlignment="1">
      <alignment horizontal="center" vertical="top" wrapText="1"/>
    </xf>
    <xf numFmtId="0" fontId="0" fillId="0" borderId="6" xfId="0" applyBorder="1" applyAlignment="1">
      <alignment horizontal="center" vertical="top" wrapText="1"/>
    </xf>
    <xf numFmtId="164" fontId="1" fillId="2" borderId="1" xfId="0" applyNumberFormat="1" applyFont="1" applyFill="1" applyBorder="1"/>
  </cellXfs>
  <cellStyles count="4">
    <cellStyle name="Нейтральный" xfId="3" builtinId="28"/>
    <cellStyle name="Обычный" xfId="0" builtinId="0"/>
    <cellStyle name="Плохой" xfId="2" builtinId="27"/>
    <cellStyle name="Хороший" xfId="1" builtinId="2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98"/>
  <sheetViews>
    <sheetView topLeftCell="A4" zoomScale="110" zoomScaleNormal="110" workbookViewId="0">
      <pane xSplit="2" ySplit="8" topLeftCell="C79" activePane="bottomRight" state="frozen"/>
      <selection activeCell="A4" sqref="A4"/>
      <selection pane="topRight" activeCell="C4" sqref="C4"/>
      <selection pane="bottomLeft" activeCell="A12" sqref="A12"/>
      <selection pane="bottomRight" activeCell="A6" sqref="A6:Q6"/>
    </sheetView>
  </sheetViews>
  <sheetFormatPr defaultRowHeight="20.25" customHeight="1" x14ac:dyDescent="0.25"/>
  <cols>
    <col min="1" max="1" width="7.85546875" customWidth="1"/>
    <col min="2" max="2" width="42.140625" customWidth="1"/>
    <col min="3" max="3" width="9.7109375" customWidth="1"/>
    <col min="4" max="4" width="9.42578125" customWidth="1"/>
    <col min="5" max="5" width="12.5703125" customWidth="1"/>
    <col min="6" max="6" width="9.5703125" customWidth="1"/>
    <col min="7" max="7" width="7.7109375" customWidth="1"/>
    <col min="8" max="8" width="7.42578125" customWidth="1"/>
    <col min="9" max="9" width="6.85546875" customWidth="1"/>
    <col min="10" max="10" width="7.7109375" customWidth="1"/>
    <col min="11" max="11" width="8.140625" customWidth="1"/>
    <col min="12" max="12" width="7.42578125" customWidth="1"/>
    <col min="13" max="13" width="10.42578125" customWidth="1"/>
    <col min="14" max="14" width="7.42578125" customWidth="1"/>
    <col min="15" max="15" width="8.140625" customWidth="1"/>
    <col min="16" max="16" width="9.28515625" customWidth="1"/>
    <col min="17" max="17" width="8.85546875" customWidth="1"/>
  </cols>
  <sheetData>
    <row r="1" spans="1:20" ht="0.75" customHeight="1" x14ac:dyDescent="0.25"/>
    <row r="2" spans="1:20" ht="16.5" customHeight="1" x14ac:dyDescent="0.25">
      <c r="K2" s="57"/>
      <c r="L2" s="57"/>
      <c r="M2" s="57"/>
      <c r="N2" s="57"/>
      <c r="O2" s="57"/>
      <c r="P2" s="57"/>
      <c r="Q2" s="57"/>
    </row>
    <row r="3" spans="1:20" ht="13.5" customHeight="1" x14ac:dyDescent="0.25">
      <c r="K3" s="58"/>
      <c r="L3" s="58"/>
      <c r="M3" s="58"/>
      <c r="N3" s="58"/>
      <c r="O3" s="58"/>
      <c r="P3" s="58"/>
      <c r="Q3" s="58"/>
    </row>
    <row r="4" spans="1:20" ht="6.75" customHeight="1" x14ac:dyDescent="0.25">
      <c r="L4" s="59"/>
      <c r="M4" s="59"/>
      <c r="N4" s="59"/>
      <c r="O4" s="59"/>
      <c r="P4" s="4"/>
      <c r="Q4" s="3"/>
    </row>
    <row r="5" spans="1:20" ht="11.25" hidden="1" customHeight="1" x14ac:dyDescent="0.25"/>
    <row r="6" spans="1:20" ht="20.25" customHeight="1" x14ac:dyDescent="0.25">
      <c r="A6" s="60" t="s">
        <v>113</v>
      </c>
      <c r="B6" s="60"/>
      <c r="C6" s="60"/>
      <c r="D6" s="60"/>
      <c r="E6" s="60"/>
      <c r="F6" s="60"/>
      <c r="G6" s="60"/>
      <c r="H6" s="60"/>
      <c r="I6" s="60"/>
      <c r="J6" s="60"/>
      <c r="K6" s="60"/>
      <c r="L6" s="60"/>
      <c r="M6" s="60"/>
      <c r="N6" s="60"/>
      <c r="O6" s="60"/>
      <c r="P6" s="60"/>
      <c r="Q6" s="60"/>
    </row>
    <row r="7" spans="1:20" ht="17.25" customHeight="1" x14ac:dyDescent="0.25">
      <c r="B7" t="s">
        <v>27</v>
      </c>
    </row>
    <row r="8" spans="1:20" ht="14.25" customHeight="1" x14ac:dyDescent="0.25">
      <c r="A8" s="61" t="s">
        <v>31</v>
      </c>
      <c r="B8" s="61" t="s">
        <v>0</v>
      </c>
      <c r="C8" s="63" t="s">
        <v>28</v>
      </c>
      <c r="D8" s="64"/>
      <c r="E8" s="64"/>
      <c r="F8" s="64"/>
      <c r="G8" s="64"/>
      <c r="H8" s="64"/>
      <c r="I8" s="64"/>
      <c r="J8" s="64"/>
      <c r="K8" s="64"/>
      <c r="L8" s="64"/>
      <c r="M8" s="64"/>
      <c r="N8" s="64"/>
      <c r="O8" s="64"/>
      <c r="P8" s="65"/>
      <c r="Q8" s="62" t="s">
        <v>14</v>
      </c>
    </row>
    <row r="9" spans="1:20" ht="12.75" customHeight="1" x14ac:dyDescent="0.25">
      <c r="A9" s="61"/>
      <c r="B9" s="61"/>
      <c r="C9" s="61" t="s">
        <v>1</v>
      </c>
      <c r="D9" s="63" t="s">
        <v>15</v>
      </c>
      <c r="E9" s="64"/>
      <c r="F9" s="64"/>
      <c r="G9" s="64"/>
      <c r="H9" s="64"/>
      <c r="I9" s="64"/>
      <c r="J9" s="64"/>
      <c r="K9" s="64"/>
      <c r="L9" s="64"/>
      <c r="M9" s="64"/>
      <c r="N9" s="64"/>
      <c r="O9" s="64"/>
      <c r="P9" s="65"/>
      <c r="Q9" s="62"/>
    </row>
    <row r="10" spans="1:20" ht="73.5" customHeight="1" x14ac:dyDescent="0.25">
      <c r="A10" s="61"/>
      <c r="B10" s="61"/>
      <c r="C10" s="61"/>
      <c r="D10" s="12" t="s">
        <v>2</v>
      </c>
      <c r="E10" s="12" t="s">
        <v>3</v>
      </c>
      <c r="F10" s="12" t="s">
        <v>4</v>
      </c>
      <c r="G10" s="12" t="s">
        <v>5</v>
      </c>
      <c r="H10" s="12" t="s">
        <v>6</v>
      </c>
      <c r="I10" s="12" t="s">
        <v>7</v>
      </c>
      <c r="J10" s="12" t="s">
        <v>8</v>
      </c>
      <c r="K10" s="12" t="s">
        <v>9</v>
      </c>
      <c r="L10" s="12" t="s">
        <v>10</v>
      </c>
      <c r="M10" s="12" t="s">
        <v>11</v>
      </c>
      <c r="N10" s="12" t="s">
        <v>12</v>
      </c>
      <c r="O10" s="12" t="s">
        <v>13</v>
      </c>
      <c r="P10" s="12" t="s">
        <v>24</v>
      </c>
      <c r="Q10" s="62"/>
      <c r="R10" s="22"/>
      <c r="S10" s="23" t="s">
        <v>101</v>
      </c>
      <c r="T10" s="24" t="s">
        <v>98</v>
      </c>
    </row>
    <row r="11" spans="1:20" s="1" customFormat="1" ht="20.25" customHeight="1" x14ac:dyDescent="0.25">
      <c r="A11" s="9">
        <v>1</v>
      </c>
      <c r="B11" s="9">
        <v>2</v>
      </c>
      <c r="C11" s="9">
        <v>3</v>
      </c>
      <c r="D11" s="9">
        <v>4</v>
      </c>
      <c r="E11" s="9">
        <v>5</v>
      </c>
      <c r="F11" s="9">
        <v>6</v>
      </c>
      <c r="G11" s="9">
        <v>7</v>
      </c>
      <c r="H11" s="9">
        <v>8</v>
      </c>
      <c r="I11" s="9">
        <v>9</v>
      </c>
      <c r="J11" s="9">
        <v>10</v>
      </c>
      <c r="K11" s="9">
        <v>11</v>
      </c>
      <c r="L11" s="9"/>
      <c r="M11" s="9">
        <v>13</v>
      </c>
      <c r="N11" s="9">
        <v>14</v>
      </c>
      <c r="O11" s="9">
        <v>15</v>
      </c>
      <c r="P11" s="28"/>
      <c r="Q11" s="9">
        <v>16</v>
      </c>
    </row>
    <row r="12" spans="1:20" s="14" customFormat="1" ht="22.5" customHeight="1" x14ac:dyDescent="0.25">
      <c r="A12" s="7">
        <v>611022</v>
      </c>
      <c r="B12" s="6" t="s">
        <v>49</v>
      </c>
      <c r="C12" s="27">
        <f t="shared" ref="C12:C17" si="0">SUM(D12:P12)</f>
        <v>10122.699999999999</v>
      </c>
      <c r="D12" s="25">
        <v>4800</v>
      </c>
      <c r="E12" s="25">
        <v>1056</v>
      </c>
      <c r="F12" s="25">
        <v>305</v>
      </c>
      <c r="G12" s="25">
        <v>15</v>
      </c>
      <c r="H12" s="25">
        <v>1468.5</v>
      </c>
      <c r="I12" s="25">
        <v>200</v>
      </c>
      <c r="J12" s="25"/>
      <c r="K12" s="25"/>
      <c r="L12" s="25"/>
      <c r="M12" s="25">
        <v>848.3</v>
      </c>
      <c r="N12" s="25">
        <v>1429.9</v>
      </c>
      <c r="O12" s="25"/>
      <c r="P12" s="25"/>
      <c r="Q12" s="25">
        <v>92.7</v>
      </c>
      <c r="S12" s="20"/>
    </row>
    <row r="13" spans="1:20" s="18" customFormat="1" ht="24" customHeight="1" x14ac:dyDescent="0.25">
      <c r="A13" s="7">
        <v>611032</v>
      </c>
      <c r="B13" s="6" t="s">
        <v>49</v>
      </c>
      <c r="C13" s="27">
        <f t="shared" si="0"/>
        <v>11000</v>
      </c>
      <c r="D13" s="25">
        <v>9016</v>
      </c>
      <c r="E13" s="25">
        <v>1984</v>
      </c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S13"/>
    </row>
    <row r="14" spans="1:20" s="36" customFormat="1" ht="24.75" hidden="1" customHeight="1" x14ac:dyDescent="0.25">
      <c r="A14">
        <v>611271</v>
      </c>
      <c r="B14" s="6" t="s">
        <v>49</v>
      </c>
      <c r="C14" s="27">
        <f t="shared" si="0"/>
        <v>0</v>
      </c>
      <c r="D14" s="25"/>
      <c r="E14" s="25"/>
      <c r="F14" s="25"/>
      <c r="G14" s="25"/>
      <c r="H14" s="25"/>
      <c r="I14" s="25"/>
      <c r="J14" s="25"/>
      <c r="K14" s="25"/>
      <c r="L14" s="25"/>
      <c r="M14" s="25"/>
      <c r="N14" s="25"/>
      <c r="O14" s="25"/>
      <c r="P14" s="25"/>
      <c r="Q14" s="25"/>
      <c r="S14"/>
    </row>
    <row r="15" spans="1:20" s="14" customFormat="1" ht="23.25" customHeight="1" x14ac:dyDescent="0.25">
      <c r="A15" s="7">
        <v>611022</v>
      </c>
      <c r="B15" s="6" t="s">
        <v>48</v>
      </c>
      <c r="C15" s="27">
        <f t="shared" si="0"/>
        <v>9783.7999999999993</v>
      </c>
      <c r="D15" s="25">
        <v>4873</v>
      </c>
      <c r="E15" s="25">
        <v>1072</v>
      </c>
      <c r="F15" s="25">
        <v>286.8</v>
      </c>
      <c r="G15" s="25">
        <v>17</v>
      </c>
      <c r="H15" s="25">
        <v>1150</v>
      </c>
      <c r="I15" s="25">
        <v>281</v>
      </c>
      <c r="J15" s="25"/>
      <c r="K15" s="25">
        <v>1589.3</v>
      </c>
      <c r="L15" s="25">
        <v>113.6</v>
      </c>
      <c r="M15" s="25">
        <v>278.89999999999998</v>
      </c>
      <c r="N15" s="25">
        <v>99.9</v>
      </c>
      <c r="O15" s="25">
        <v>16.5</v>
      </c>
      <c r="P15" s="25">
        <v>5.8</v>
      </c>
      <c r="Q15" s="25">
        <v>101.6</v>
      </c>
    </row>
    <row r="16" spans="1:20" s="18" customFormat="1" ht="21.75" customHeight="1" x14ac:dyDescent="0.25">
      <c r="A16" s="7">
        <v>611032</v>
      </c>
      <c r="B16" s="6" t="s">
        <v>48</v>
      </c>
      <c r="C16" s="27">
        <f t="shared" si="0"/>
        <v>14460</v>
      </c>
      <c r="D16" s="25">
        <v>11852.5</v>
      </c>
      <c r="E16" s="25">
        <v>2607.5</v>
      </c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</row>
    <row r="17" spans="1:22" s="40" customFormat="1" ht="0.75" hidden="1" customHeight="1" x14ac:dyDescent="0.25">
      <c r="A17">
        <v>611271</v>
      </c>
      <c r="B17" s="6" t="s">
        <v>48</v>
      </c>
      <c r="C17" s="27">
        <f t="shared" si="0"/>
        <v>0</v>
      </c>
      <c r="D17" s="25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</row>
    <row r="18" spans="1:22" s="14" customFormat="1" ht="20.25" customHeight="1" x14ac:dyDescent="0.25">
      <c r="A18" s="7"/>
      <c r="B18" s="19" t="s">
        <v>42</v>
      </c>
      <c r="C18" s="27">
        <f t="shared" ref="C18:Q18" si="1">C12+C15</f>
        <v>19906.5</v>
      </c>
      <c r="D18" s="27">
        <f t="shared" si="1"/>
        <v>9673</v>
      </c>
      <c r="E18" s="27">
        <f t="shared" si="1"/>
        <v>2128</v>
      </c>
      <c r="F18" s="27">
        <f t="shared" si="1"/>
        <v>591.79999999999995</v>
      </c>
      <c r="G18" s="27">
        <f t="shared" si="1"/>
        <v>32</v>
      </c>
      <c r="H18" s="27">
        <f>H12+H15</f>
        <v>2618.5</v>
      </c>
      <c r="I18" s="27">
        <f t="shared" si="1"/>
        <v>481</v>
      </c>
      <c r="J18" s="27">
        <f t="shared" si="1"/>
        <v>0</v>
      </c>
      <c r="K18" s="27">
        <f t="shared" si="1"/>
        <v>1589.3</v>
      </c>
      <c r="L18" s="27">
        <f t="shared" si="1"/>
        <v>113.6</v>
      </c>
      <c r="M18" s="27">
        <f t="shared" si="1"/>
        <v>1127.1999999999998</v>
      </c>
      <c r="N18" s="27">
        <f t="shared" si="1"/>
        <v>1529.8000000000002</v>
      </c>
      <c r="O18" s="27">
        <f t="shared" si="1"/>
        <v>16.5</v>
      </c>
      <c r="P18" s="27">
        <f t="shared" si="1"/>
        <v>5.8</v>
      </c>
      <c r="Q18" s="27">
        <f t="shared" si="1"/>
        <v>194.3</v>
      </c>
      <c r="R18"/>
      <c r="S18"/>
    </row>
    <row r="19" spans="1:22" s="18" customFormat="1" ht="20.25" customHeight="1" x14ac:dyDescent="0.25">
      <c r="A19" s="7"/>
      <c r="B19" s="19" t="s">
        <v>82</v>
      </c>
      <c r="C19" s="27">
        <f t="shared" ref="C19:P19" si="2">C13+C16</f>
        <v>25460</v>
      </c>
      <c r="D19" s="27">
        <f t="shared" si="2"/>
        <v>20868.5</v>
      </c>
      <c r="E19" s="27">
        <f t="shared" si="2"/>
        <v>4591.5</v>
      </c>
      <c r="F19" s="27">
        <f t="shared" si="2"/>
        <v>0</v>
      </c>
      <c r="G19" s="27">
        <f t="shared" si="2"/>
        <v>0</v>
      </c>
      <c r="H19" s="27">
        <f t="shared" si="2"/>
        <v>0</v>
      </c>
      <c r="I19" s="27">
        <f t="shared" si="2"/>
        <v>0</v>
      </c>
      <c r="J19" s="27">
        <f t="shared" si="2"/>
        <v>0</v>
      </c>
      <c r="K19" s="27">
        <f t="shared" si="2"/>
        <v>0</v>
      </c>
      <c r="L19" s="27">
        <f t="shared" si="2"/>
        <v>0</v>
      </c>
      <c r="M19" s="27">
        <f t="shared" si="2"/>
        <v>0</v>
      </c>
      <c r="N19" s="27">
        <f t="shared" si="2"/>
        <v>0</v>
      </c>
      <c r="O19" s="27">
        <f t="shared" si="2"/>
        <v>0</v>
      </c>
      <c r="P19" s="27">
        <f t="shared" si="2"/>
        <v>0</v>
      </c>
      <c r="Q19" s="27"/>
    </row>
    <row r="20" spans="1:22" s="29" customFormat="1" ht="20.25" customHeight="1" x14ac:dyDescent="0.25">
      <c r="A20" s="7">
        <v>611023</v>
      </c>
      <c r="B20" s="5" t="s">
        <v>72</v>
      </c>
      <c r="C20" s="27">
        <f>SUM(D20:P20)</f>
        <v>14262</v>
      </c>
      <c r="D20" s="25">
        <v>5582</v>
      </c>
      <c r="E20" s="25">
        <v>1197</v>
      </c>
      <c r="F20" s="25">
        <v>850</v>
      </c>
      <c r="G20" s="25">
        <v>18.399999999999999</v>
      </c>
      <c r="H20" s="25">
        <v>1756</v>
      </c>
      <c r="I20" s="25">
        <v>1000</v>
      </c>
      <c r="J20" s="25"/>
      <c r="K20" s="25">
        <v>3149.7</v>
      </c>
      <c r="L20" s="25">
        <v>77</v>
      </c>
      <c r="M20" s="25">
        <v>454.2</v>
      </c>
      <c r="N20" s="25">
        <v>121.5</v>
      </c>
      <c r="O20" s="25">
        <v>21</v>
      </c>
      <c r="P20" s="25">
        <v>35.200000000000003</v>
      </c>
      <c r="Q20" s="25">
        <v>80.099999999999994</v>
      </c>
      <c r="V20" s="46">
        <v>172.4</v>
      </c>
    </row>
    <row r="21" spans="1:22" s="29" customFormat="1" ht="20.25" customHeight="1" x14ac:dyDescent="0.25">
      <c r="A21" s="7">
        <v>611033</v>
      </c>
      <c r="B21" s="5" t="s">
        <v>72</v>
      </c>
      <c r="C21" s="27">
        <f>SUM(D21:P21)</f>
        <v>15022.2</v>
      </c>
      <c r="D21" s="25">
        <v>12372</v>
      </c>
      <c r="E21" s="25">
        <v>2650.2</v>
      </c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V21" s="46"/>
    </row>
    <row r="22" spans="1:22" s="29" customFormat="1" ht="20.25" customHeight="1" x14ac:dyDescent="0.25">
      <c r="A22" s="7">
        <v>611200</v>
      </c>
      <c r="B22" s="5" t="s">
        <v>72</v>
      </c>
      <c r="C22" s="27">
        <f>SUM(D22:P22)</f>
        <v>172.4</v>
      </c>
      <c r="D22" s="25">
        <v>141.30000000000001</v>
      </c>
      <c r="E22" s="25">
        <v>31.1</v>
      </c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</row>
    <row r="23" spans="1:22" s="36" customFormat="1" ht="0.75" hidden="1" customHeight="1" x14ac:dyDescent="0.25">
      <c r="A23">
        <v>611271</v>
      </c>
      <c r="B23" s="5" t="s">
        <v>72</v>
      </c>
      <c r="C23" s="27">
        <f>SUM(D23:P23)</f>
        <v>0</v>
      </c>
      <c r="D23" s="25"/>
      <c r="E23" s="25"/>
      <c r="F23" s="25"/>
      <c r="G23" s="25"/>
      <c r="H23" s="25"/>
      <c r="I23" s="25"/>
      <c r="J23" s="25"/>
      <c r="K23" s="25"/>
      <c r="L23" s="25"/>
      <c r="M23" s="25"/>
      <c r="N23" s="25"/>
      <c r="O23" s="25"/>
      <c r="P23" s="25"/>
      <c r="Q23" s="25"/>
    </row>
    <row r="24" spans="1:22" ht="0.75" hidden="1" customHeight="1" x14ac:dyDescent="0.25">
      <c r="A24" s="7">
        <v>611023</v>
      </c>
      <c r="B24" s="5"/>
      <c r="C24" s="27">
        <f t="shared" ref="C24:C79" si="3">SUM(D24:P24)</f>
        <v>0</v>
      </c>
      <c r="D24" s="25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0"/>
      <c r="S24" s="20"/>
    </row>
    <row r="25" spans="1:22" ht="25.5" hidden="1" customHeight="1" x14ac:dyDescent="0.25">
      <c r="A25" s="7">
        <v>611033</v>
      </c>
      <c r="B25" s="5"/>
      <c r="C25" s="27">
        <f t="shared" si="3"/>
        <v>0</v>
      </c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15"/>
      <c r="S25" s="17"/>
    </row>
    <row r="26" spans="1:22" ht="20.25" customHeight="1" x14ac:dyDescent="0.25">
      <c r="A26" s="7">
        <v>611023</v>
      </c>
      <c r="B26" s="5" t="s">
        <v>47</v>
      </c>
      <c r="C26" s="27">
        <f t="shared" si="3"/>
        <v>9738.8000000000011</v>
      </c>
      <c r="D26" s="25">
        <v>4998.1000000000004</v>
      </c>
      <c r="E26" s="25">
        <v>1083.0999999999999</v>
      </c>
      <c r="F26" s="25">
        <v>620</v>
      </c>
      <c r="G26" s="25"/>
      <c r="H26" s="25">
        <v>161.80000000000001</v>
      </c>
      <c r="I26" s="25">
        <v>494</v>
      </c>
      <c r="J26" s="25"/>
      <c r="K26" s="25"/>
      <c r="L26" s="25">
        <v>46.1</v>
      </c>
      <c r="M26" s="25">
        <v>673.1</v>
      </c>
      <c r="N26" s="25">
        <v>1653.1</v>
      </c>
      <c r="O26" s="25">
        <v>8.5</v>
      </c>
      <c r="P26" s="25">
        <v>1</v>
      </c>
      <c r="Q26" s="26">
        <v>72.599999999999994</v>
      </c>
      <c r="R26" s="15"/>
      <c r="S26" s="20"/>
    </row>
    <row r="27" spans="1:22" ht="25.5" customHeight="1" x14ac:dyDescent="0.25">
      <c r="A27" s="7">
        <v>611033</v>
      </c>
      <c r="B27" s="5" t="s">
        <v>47</v>
      </c>
      <c r="C27" s="27">
        <f t="shared" si="3"/>
        <v>8060.5999999999995</v>
      </c>
      <c r="D27" s="25">
        <v>6611.4</v>
      </c>
      <c r="E27" s="25">
        <v>1449.2</v>
      </c>
      <c r="F27" s="25"/>
      <c r="G27" s="25"/>
      <c r="H27" s="25"/>
      <c r="I27" s="25"/>
      <c r="J27" s="25"/>
      <c r="K27" s="25"/>
      <c r="L27" s="25" t="s">
        <v>98</v>
      </c>
      <c r="M27" s="25"/>
      <c r="N27" s="25"/>
      <c r="O27" s="25"/>
      <c r="P27" s="25"/>
      <c r="Q27" s="25"/>
      <c r="R27" s="20"/>
    </row>
    <row r="28" spans="1:22" ht="20.25" customHeight="1" x14ac:dyDescent="0.25">
      <c r="A28" s="7">
        <v>611200</v>
      </c>
      <c r="B28" s="5" t="s">
        <v>47</v>
      </c>
      <c r="C28" s="27">
        <f>SUM(D28:P28)</f>
        <v>18.5</v>
      </c>
      <c r="D28" s="25">
        <v>15.2</v>
      </c>
      <c r="E28" s="25">
        <v>3.3</v>
      </c>
      <c r="F28" s="25"/>
      <c r="G28" s="25"/>
      <c r="H28" s="25"/>
      <c r="I28" s="25"/>
      <c r="J28" s="25"/>
      <c r="K28" s="25"/>
      <c r="L28" s="25"/>
      <c r="M28" s="25"/>
      <c r="N28" s="25"/>
      <c r="O28" s="25"/>
      <c r="P28" s="25"/>
      <c r="Q28" s="25"/>
      <c r="R28" s="20"/>
      <c r="V28" s="32">
        <v>18.5</v>
      </c>
    </row>
    <row r="29" spans="1:22" ht="21.75" hidden="1" customHeight="1" x14ac:dyDescent="0.25">
      <c r="A29">
        <v>611271</v>
      </c>
      <c r="B29" s="5" t="s">
        <v>47</v>
      </c>
      <c r="C29" s="27">
        <f>SUM(D29:P29)</f>
        <v>0</v>
      </c>
      <c r="D29" s="25"/>
      <c r="E29" s="25"/>
      <c r="F29" s="25"/>
      <c r="G29" s="25"/>
      <c r="H29" s="25"/>
      <c r="I29" s="25"/>
      <c r="J29" s="25"/>
      <c r="K29" s="25"/>
      <c r="L29" s="25"/>
      <c r="M29" s="25"/>
      <c r="N29" s="25"/>
      <c r="O29" s="25"/>
      <c r="P29" s="25"/>
      <c r="Q29" s="25"/>
      <c r="R29" s="20"/>
    </row>
    <row r="30" spans="1:22" ht="26.25" customHeight="1" x14ac:dyDescent="0.25">
      <c r="A30" s="7">
        <v>611023</v>
      </c>
      <c r="B30" s="6" t="s">
        <v>57</v>
      </c>
      <c r="C30" s="27">
        <f>SUM(D30:P30)</f>
        <v>8436.9</v>
      </c>
      <c r="D30" s="25">
        <v>4596.3</v>
      </c>
      <c r="E30" s="25">
        <v>989.1</v>
      </c>
      <c r="F30" s="25">
        <v>450</v>
      </c>
      <c r="G30" s="25"/>
      <c r="H30" s="25">
        <v>254</v>
      </c>
      <c r="I30" s="25">
        <v>340</v>
      </c>
      <c r="J30" s="25"/>
      <c r="K30" s="25"/>
      <c r="L30" s="25"/>
      <c r="M30" s="25">
        <v>620.29999999999995</v>
      </c>
      <c r="N30" s="25">
        <v>1168.9000000000001</v>
      </c>
      <c r="O30" s="25">
        <v>15.3</v>
      </c>
      <c r="P30" s="25">
        <v>3</v>
      </c>
      <c r="Q30" s="25"/>
      <c r="R30" s="16"/>
      <c r="S30" s="20"/>
    </row>
    <row r="31" spans="1:22" ht="24" customHeight="1" x14ac:dyDescent="0.25">
      <c r="A31" s="7">
        <v>611033</v>
      </c>
      <c r="B31" s="6" t="s">
        <v>57</v>
      </c>
      <c r="C31" s="27">
        <f t="shared" si="3"/>
        <v>6962.8</v>
      </c>
      <c r="D31" s="25">
        <v>5729.8</v>
      </c>
      <c r="E31" s="25">
        <v>1233</v>
      </c>
      <c r="F31" s="25"/>
      <c r="G31" s="25"/>
      <c r="H31" s="25"/>
      <c r="I31" s="25"/>
      <c r="J31" s="25"/>
      <c r="K31" s="25"/>
      <c r="L31" s="25"/>
      <c r="M31" s="25"/>
      <c r="N31" s="25"/>
      <c r="O31" s="25"/>
      <c r="P31" s="25"/>
      <c r="Q31" s="25"/>
      <c r="R31" s="16"/>
    </row>
    <row r="32" spans="1:22" ht="24" customHeight="1" x14ac:dyDescent="0.25">
      <c r="A32" s="7">
        <v>611200</v>
      </c>
      <c r="B32" s="6" t="s">
        <v>57</v>
      </c>
      <c r="C32" s="27">
        <f t="shared" si="3"/>
        <v>29.099999999999998</v>
      </c>
      <c r="D32" s="25">
        <v>23.9</v>
      </c>
      <c r="E32" s="25">
        <v>5.2</v>
      </c>
      <c r="F32" s="25"/>
      <c r="G32" s="25"/>
      <c r="H32" s="25"/>
      <c r="I32" s="25"/>
      <c r="J32" s="25"/>
      <c r="K32" s="25"/>
      <c r="L32" s="25"/>
      <c r="M32" s="25"/>
      <c r="N32" s="25"/>
      <c r="O32" s="25"/>
      <c r="P32" s="25"/>
      <c r="Q32" s="25"/>
      <c r="R32" s="16"/>
      <c r="V32" s="32">
        <v>29.1</v>
      </c>
    </row>
    <row r="33" spans="1:22" ht="24" hidden="1" customHeight="1" x14ac:dyDescent="0.25">
      <c r="A33">
        <v>611271</v>
      </c>
      <c r="B33" s="6" t="s">
        <v>57</v>
      </c>
      <c r="C33" s="27">
        <f t="shared" si="3"/>
        <v>0</v>
      </c>
      <c r="D33" s="25"/>
      <c r="E33" s="25"/>
      <c r="F33" s="25"/>
      <c r="G33" s="25"/>
      <c r="H33" s="25"/>
      <c r="I33" s="25"/>
      <c r="J33" s="25"/>
      <c r="K33" s="25"/>
      <c r="L33" s="25"/>
      <c r="M33" s="25"/>
      <c r="N33" s="25"/>
      <c r="O33" s="25"/>
      <c r="P33" s="25"/>
      <c r="Q33" s="25"/>
      <c r="R33" s="16"/>
    </row>
    <row r="34" spans="1:22" ht="26.25" customHeight="1" x14ac:dyDescent="0.25">
      <c r="A34" s="7">
        <v>611023</v>
      </c>
      <c r="B34" s="5" t="s">
        <v>61</v>
      </c>
      <c r="C34" s="27">
        <f t="shared" ref="C34:C41" si="4">SUM(D34:P34)</f>
        <v>12191.3</v>
      </c>
      <c r="D34" s="25">
        <v>4685.1000000000004</v>
      </c>
      <c r="E34" s="25">
        <v>917.4</v>
      </c>
      <c r="F34" s="25">
        <v>835</v>
      </c>
      <c r="G34" s="25">
        <v>10</v>
      </c>
      <c r="H34" s="25">
        <v>902.9</v>
      </c>
      <c r="I34" s="25">
        <v>569.70000000000005</v>
      </c>
      <c r="J34" s="25"/>
      <c r="K34" s="25">
        <v>3629.2</v>
      </c>
      <c r="L34" s="25">
        <v>8.5</v>
      </c>
      <c r="M34" s="25">
        <v>538.1</v>
      </c>
      <c r="N34" s="25">
        <v>68.7</v>
      </c>
      <c r="O34" s="25">
        <v>26.3</v>
      </c>
      <c r="P34" s="25">
        <v>0.4</v>
      </c>
      <c r="Q34" s="25">
        <v>88.8</v>
      </c>
      <c r="R34" s="17"/>
      <c r="S34" s="48"/>
      <c r="T34" s="47"/>
      <c r="U34" s="47"/>
      <c r="V34" s="32"/>
    </row>
    <row r="35" spans="1:22" ht="26.25" customHeight="1" x14ac:dyDescent="0.25">
      <c r="A35" s="7">
        <v>611033</v>
      </c>
      <c r="B35" s="5" t="s">
        <v>61</v>
      </c>
      <c r="C35" s="27">
        <f t="shared" si="4"/>
        <v>12523.2</v>
      </c>
      <c r="D35" s="25">
        <v>10327.9</v>
      </c>
      <c r="E35" s="25">
        <v>2195.3000000000002</v>
      </c>
      <c r="F35" s="25"/>
      <c r="G35" s="25"/>
      <c r="H35" s="25"/>
      <c r="I35" s="25"/>
      <c r="J35" s="25"/>
      <c r="K35" s="25"/>
      <c r="L35" s="25"/>
      <c r="M35" s="25"/>
      <c r="N35" s="25"/>
      <c r="O35" s="25"/>
      <c r="P35" s="25"/>
      <c r="Q35" s="25"/>
      <c r="R35" s="17"/>
      <c r="V35" s="32"/>
    </row>
    <row r="36" spans="1:22" ht="27.75" customHeight="1" x14ac:dyDescent="0.25">
      <c r="A36" s="7">
        <v>611200</v>
      </c>
      <c r="B36" s="5" t="s">
        <v>61</v>
      </c>
      <c r="C36" s="27">
        <f>SUM(D36:P36)</f>
        <v>37.1</v>
      </c>
      <c r="D36" s="25">
        <v>30.4</v>
      </c>
      <c r="E36" s="25">
        <v>6.7</v>
      </c>
      <c r="F36" s="25"/>
      <c r="G36" s="25"/>
      <c r="H36" s="25"/>
      <c r="I36" s="25"/>
      <c r="J36" s="25"/>
      <c r="K36" s="25"/>
      <c r="L36" s="25"/>
      <c r="M36" s="25"/>
      <c r="N36" s="25"/>
      <c r="O36" s="25"/>
      <c r="P36" s="25"/>
      <c r="Q36" s="25"/>
      <c r="R36" s="17"/>
    </row>
    <row r="37" spans="1:22" ht="28.5" hidden="1" customHeight="1" x14ac:dyDescent="0.25">
      <c r="A37">
        <v>611271</v>
      </c>
      <c r="B37" s="5" t="s">
        <v>61</v>
      </c>
      <c r="C37" s="27">
        <f>SUM(D37:P37)</f>
        <v>0</v>
      </c>
      <c r="D37" s="25"/>
      <c r="E37" s="25"/>
      <c r="F37" s="25"/>
      <c r="G37" s="25"/>
      <c r="H37" s="25"/>
      <c r="I37" s="25"/>
      <c r="J37" s="25"/>
      <c r="K37" s="25"/>
      <c r="L37" s="25"/>
      <c r="M37" s="25"/>
      <c r="N37" s="25"/>
      <c r="O37" s="25"/>
      <c r="P37" s="25"/>
      <c r="Q37" s="25"/>
      <c r="R37" s="17"/>
    </row>
    <row r="38" spans="1:22" ht="26.25" customHeight="1" x14ac:dyDescent="0.25">
      <c r="A38" s="7">
        <v>611023</v>
      </c>
      <c r="B38" s="5" t="s">
        <v>19</v>
      </c>
      <c r="C38" s="27">
        <f t="shared" si="4"/>
        <v>17001.099999999999</v>
      </c>
      <c r="D38" s="25">
        <v>6676</v>
      </c>
      <c r="E38" s="25">
        <v>1571</v>
      </c>
      <c r="F38" s="25">
        <v>880</v>
      </c>
      <c r="G38" s="25">
        <v>90</v>
      </c>
      <c r="H38" s="25">
        <v>3473.1</v>
      </c>
      <c r="I38" s="25">
        <v>300</v>
      </c>
      <c r="J38" s="25"/>
      <c r="K38" s="25"/>
      <c r="L38" s="25"/>
      <c r="M38" s="25">
        <v>1755.6</v>
      </c>
      <c r="N38" s="25">
        <v>2194.6</v>
      </c>
      <c r="O38" s="25">
        <v>20</v>
      </c>
      <c r="P38" s="25">
        <v>40.799999999999997</v>
      </c>
      <c r="Q38" s="25">
        <v>115.4</v>
      </c>
      <c r="R38" s="17"/>
      <c r="S38" s="20"/>
    </row>
    <row r="39" spans="1:22" ht="26.25" customHeight="1" x14ac:dyDescent="0.25">
      <c r="A39" s="7">
        <v>611033</v>
      </c>
      <c r="B39" s="5" t="s">
        <v>19</v>
      </c>
      <c r="C39" s="27">
        <f t="shared" si="4"/>
        <v>10864.8</v>
      </c>
      <c r="D39" s="25">
        <v>8869.7999999999993</v>
      </c>
      <c r="E39" s="25">
        <v>1995</v>
      </c>
      <c r="F39" s="25"/>
      <c r="G39" s="25"/>
      <c r="H39" s="25"/>
      <c r="I39" s="25"/>
      <c r="J39" s="25"/>
      <c r="K39" s="25"/>
      <c r="L39" s="25"/>
      <c r="M39" s="25"/>
      <c r="N39" s="25"/>
      <c r="O39" s="25"/>
      <c r="P39" s="25"/>
      <c r="Q39" s="25"/>
      <c r="R39" s="17"/>
    </row>
    <row r="40" spans="1:22" ht="21" customHeight="1" x14ac:dyDescent="0.25">
      <c r="A40" s="7">
        <v>611023</v>
      </c>
      <c r="B40" s="6" t="s">
        <v>50</v>
      </c>
      <c r="C40" s="27">
        <f t="shared" si="4"/>
        <v>2171.4</v>
      </c>
      <c r="D40" s="25">
        <v>1200.3</v>
      </c>
      <c r="E40" s="25">
        <v>264.2</v>
      </c>
      <c r="F40" s="25">
        <v>12.7</v>
      </c>
      <c r="G40" s="25">
        <v>4.7</v>
      </c>
      <c r="H40" s="25">
        <v>303.2</v>
      </c>
      <c r="I40" s="25">
        <v>33.1</v>
      </c>
      <c r="J40" s="25"/>
      <c r="K40" s="25">
        <v>12.7</v>
      </c>
      <c r="L40" s="25"/>
      <c r="M40" s="25">
        <v>289.5</v>
      </c>
      <c r="N40" s="25">
        <v>44.1</v>
      </c>
      <c r="O40" s="25">
        <v>4.5</v>
      </c>
      <c r="P40" s="25">
        <v>2.4</v>
      </c>
      <c r="Q40" s="25">
        <v>20.9</v>
      </c>
      <c r="R40" s="17"/>
    </row>
    <row r="41" spans="1:22" ht="20.25" customHeight="1" x14ac:dyDescent="0.25">
      <c r="A41" s="7">
        <v>611033</v>
      </c>
      <c r="B41" s="6" t="s">
        <v>50</v>
      </c>
      <c r="C41" s="27">
        <f t="shared" si="4"/>
        <v>1560</v>
      </c>
      <c r="D41" s="25">
        <v>1273</v>
      </c>
      <c r="E41" s="25">
        <v>287</v>
      </c>
      <c r="F41" s="25"/>
      <c r="G41" s="25"/>
      <c r="H41" s="25"/>
      <c r="I41" s="25"/>
      <c r="J41" s="25"/>
      <c r="K41" s="25"/>
      <c r="L41" s="25"/>
      <c r="M41" s="25"/>
      <c r="N41" s="25"/>
      <c r="O41" s="25"/>
      <c r="P41" s="25"/>
      <c r="Q41" s="25"/>
      <c r="R41" s="17"/>
    </row>
    <row r="42" spans="1:22" ht="19.5" customHeight="1" x14ac:dyDescent="0.25">
      <c r="A42" s="7"/>
      <c r="B42" s="19" t="s">
        <v>43</v>
      </c>
      <c r="C42" s="27">
        <f t="shared" ref="C42:Q42" si="5">C20+C24+C26+C30+C34+C38+C40</f>
        <v>63801.5</v>
      </c>
      <c r="D42" s="27">
        <f t="shared" si="5"/>
        <v>27737.8</v>
      </c>
      <c r="E42" s="27">
        <f t="shared" si="5"/>
        <v>6021.7999999999993</v>
      </c>
      <c r="F42" s="27">
        <f t="shared" si="5"/>
        <v>3647.7</v>
      </c>
      <c r="G42" s="27">
        <f t="shared" si="5"/>
        <v>123.10000000000001</v>
      </c>
      <c r="H42" s="27">
        <f t="shared" si="5"/>
        <v>6851</v>
      </c>
      <c r="I42" s="27">
        <f t="shared" si="5"/>
        <v>2736.7999999999997</v>
      </c>
      <c r="J42" s="27">
        <f t="shared" si="5"/>
        <v>0</v>
      </c>
      <c r="K42" s="27">
        <f t="shared" si="5"/>
        <v>6791.5999999999995</v>
      </c>
      <c r="L42" s="27">
        <f t="shared" si="5"/>
        <v>131.6</v>
      </c>
      <c r="M42" s="27">
        <f t="shared" si="5"/>
        <v>4330.7999999999993</v>
      </c>
      <c r="N42" s="27">
        <f t="shared" si="5"/>
        <v>5250.9</v>
      </c>
      <c r="O42" s="27">
        <f t="shared" si="5"/>
        <v>95.6</v>
      </c>
      <c r="P42" s="27">
        <f t="shared" si="5"/>
        <v>82.800000000000011</v>
      </c>
      <c r="Q42" s="27">
        <f t="shared" si="5"/>
        <v>377.79999999999995</v>
      </c>
      <c r="R42" s="17"/>
    </row>
    <row r="43" spans="1:22" ht="19.5" customHeight="1" x14ac:dyDescent="0.25">
      <c r="A43" s="7"/>
      <c r="B43" s="19" t="s">
        <v>44</v>
      </c>
      <c r="C43" s="27">
        <f>C21+C25+C27+C31+C35+C39+C41</f>
        <v>54993.600000000006</v>
      </c>
      <c r="D43" s="27">
        <f>D21+D25+D27+D31+D35+D39+D41</f>
        <v>45183.899999999994</v>
      </c>
      <c r="E43" s="27">
        <f>E21+E25+E27+E31+E35+E39+E41</f>
        <v>9809.7000000000007</v>
      </c>
      <c r="F43" s="27">
        <v>0</v>
      </c>
      <c r="G43" s="27">
        <f t="shared" ref="G43:Q43" si="6">G21+G25+G27+G31+G35+G39+G41</f>
        <v>0</v>
      </c>
      <c r="H43" s="27">
        <f t="shared" si="6"/>
        <v>0</v>
      </c>
      <c r="I43" s="27">
        <f t="shared" si="6"/>
        <v>0</v>
      </c>
      <c r="J43" s="27">
        <f t="shared" si="6"/>
        <v>0</v>
      </c>
      <c r="K43" s="27">
        <f t="shared" si="6"/>
        <v>0</v>
      </c>
      <c r="L43" s="27" t="e">
        <f t="shared" si="6"/>
        <v>#VALUE!</v>
      </c>
      <c r="M43" s="27">
        <f t="shared" si="6"/>
        <v>0</v>
      </c>
      <c r="N43" s="27">
        <f t="shared" si="6"/>
        <v>0</v>
      </c>
      <c r="O43" s="27">
        <f t="shared" si="6"/>
        <v>0</v>
      </c>
      <c r="P43" s="27">
        <f t="shared" si="6"/>
        <v>0</v>
      </c>
      <c r="Q43" s="27">
        <f t="shared" si="6"/>
        <v>0</v>
      </c>
      <c r="R43" s="17"/>
    </row>
    <row r="44" spans="1:22" ht="18.75" customHeight="1" x14ac:dyDescent="0.25">
      <c r="A44" s="7"/>
      <c r="B44" s="19" t="s">
        <v>89</v>
      </c>
      <c r="C44" s="27">
        <f>C22+C28+C32+C36</f>
        <v>257.10000000000002</v>
      </c>
      <c r="D44" s="27">
        <f t="shared" ref="D44:Q44" si="7">D22+D28+D32+D36</f>
        <v>210.8</v>
      </c>
      <c r="E44" s="27">
        <f t="shared" si="7"/>
        <v>46.300000000000004</v>
      </c>
      <c r="F44" s="27">
        <f t="shared" si="7"/>
        <v>0</v>
      </c>
      <c r="G44" s="27">
        <f t="shared" si="7"/>
        <v>0</v>
      </c>
      <c r="H44" s="27">
        <f t="shared" si="7"/>
        <v>0</v>
      </c>
      <c r="I44" s="27">
        <f t="shared" si="7"/>
        <v>0</v>
      </c>
      <c r="J44" s="27">
        <f t="shared" si="7"/>
        <v>0</v>
      </c>
      <c r="K44" s="27">
        <f t="shared" si="7"/>
        <v>0</v>
      </c>
      <c r="L44" s="27">
        <f t="shared" si="7"/>
        <v>0</v>
      </c>
      <c r="M44" s="27">
        <f t="shared" si="7"/>
        <v>0</v>
      </c>
      <c r="N44" s="27">
        <f t="shared" si="7"/>
        <v>0</v>
      </c>
      <c r="O44" s="27">
        <f t="shared" si="7"/>
        <v>0</v>
      </c>
      <c r="P44" s="27">
        <f t="shared" si="7"/>
        <v>0</v>
      </c>
      <c r="Q44" s="27">
        <f t="shared" si="7"/>
        <v>0</v>
      </c>
      <c r="R44" s="17"/>
    </row>
    <row r="45" spans="1:22" ht="30.75" customHeight="1" x14ac:dyDescent="0.25">
      <c r="A45" s="7">
        <v>611025</v>
      </c>
      <c r="B45" s="5" t="s">
        <v>66</v>
      </c>
      <c r="C45" s="27">
        <f t="shared" si="3"/>
        <v>11631.699999999999</v>
      </c>
      <c r="D45" s="25">
        <v>6649.2</v>
      </c>
      <c r="E45" s="25">
        <v>1407.8</v>
      </c>
      <c r="F45" s="25">
        <v>253</v>
      </c>
      <c r="G45" s="25">
        <v>15</v>
      </c>
      <c r="H45" s="25">
        <v>905</v>
      </c>
      <c r="I45" s="25">
        <v>269.8</v>
      </c>
      <c r="J45" s="25"/>
      <c r="K45" s="25"/>
      <c r="L45" s="25">
        <v>120</v>
      </c>
      <c r="M45" s="25">
        <v>794.5</v>
      </c>
      <c r="N45" s="25">
        <v>1200</v>
      </c>
      <c r="O45" s="25">
        <v>17.399999999999999</v>
      </c>
      <c r="P45" s="25"/>
      <c r="Q45" s="31"/>
      <c r="R45" s="15"/>
      <c r="S45" s="20"/>
      <c r="T45" s="20"/>
    </row>
    <row r="46" spans="1:22" ht="29.25" customHeight="1" x14ac:dyDescent="0.25">
      <c r="A46" s="7">
        <v>611035</v>
      </c>
      <c r="B46" s="5" t="s">
        <v>66</v>
      </c>
      <c r="C46" s="27">
        <f t="shared" si="3"/>
        <v>10930</v>
      </c>
      <c r="D46" s="25">
        <v>8959.5</v>
      </c>
      <c r="E46" s="25">
        <v>1970.5</v>
      </c>
      <c r="F46" s="25"/>
      <c r="G46" s="25"/>
      <c r="H46" s="25"/>
      <c r="I46" s="25"/>
      <c r="J46" s="25"/>
      <c r="K46" s="25"/>
      <c r="L46" s="25"/>
      <c r="M46" s="25"/>
      <c r="N46" s="25"/>
      <c r="O46" s="25"/>
      <c r="P46" s="25"/>
      <c r="Q46" s="31"/>
      <c r="R46" s="15"/>
      <c r="S46" s="17"/>
    </row>
    <row r="47" spans="1:22" ht="29.25" hidden="1" customHeight="1" x14ac:dyDescent="0.25">
      <c r="A47">
        <v>611271</v>
      </c>
      <c r="B47" s="5" t="s">
        <v>66</v>
      </c>
      <c r="C47" s="27">
        <f t="shared" si="3"/>
        <v>0</v>
      </c>
      <c r="D47" s="25"/>
      <c r="E47" s="25"/>
      <c r="F47" s="25"/>
      <c r="G47" s="25"/>
      <c r="H47" s="25"/>
      <c r="I47" s="25"/>
      <c r="J47" s="25"/>
      <c r="K47" s="25"/>
      <c r="L47" s="25"/>
      <c r="M47" s="25"/>
      <c r="N47" s="25"/>
      <c r="O47" s="25"/>
      <c r="P47" s="25"/>
      <c r="Q47" s="25"/>
      <c r="R47" s="15"/>
      <c r="S47" s="17"/>
    </row>
    <row r="48" spans="1:22" ht="24.75" customHeight="1" x14ac:dyDescent="0.25">
      <c r="A48" s="7">
        <v>611025</v>
      </c>
      <c r="B48" s="6" t="s">
        <v>58</v>
      </c>
      <c r="C48" s="27">
        <f t="shared" si="3"/>
        <v>9267.6</v>
      </c>
      <c r="D48" s="25">
        <v>4131.3999999999996</v>
      </c>
      <c r="E48" s="25">
        <v>868.8</v>
      </c>
      <c r="F48" s="25">
        <v>250</v>
      </c>
      <c r="G48" s="25">
        <v>20</v>
      </c>
      <c r="H48" s="25">
        <v>1350</v>
      </c>
      <c r="I48" s="25">
        <v>611.29999999999995</v>
      </c>
      <c r="J48" s="25"/>
      <c r="K48" s="26"/>
      <c r="L48" s="25">
        <v>25</v>
      </c>
      <c r="M48" s="25">
        <v>705.6</v>
      </c>
      <c r="N48" s="25">
        <v>1289.3</v>
      </c>
      <c r="O48" s="25">
        <v>13</v>
      </c>
      <c r="P48" s="25">
        <v>3.2</v>
      </c>
      <c r="Q48" s="26"/>
      <c r="R48" s="15"/>
      <c r="S48" s="20"/>
      <c r="T48" s="20"/>
    </row>
    <row r="49" spans="1:23" ht="26.25" customHeight="1" x14ac:dyDescent="0.25">
      <c r="A49" s="7">
        <v>611035</v>
      </c>
      <c r="B49" s="6" t="s">
        <v>75</v>
      </c>
      <c r="C49" s="27">
        <f t="shared" si="3"/>
        <v>14850</v>
      </c>
      <c r="D49" s="25">
        <v>12106.6</v>
      </c>
      <c r="E49" s="25">
        <v>2743.4</v>
      </c>
      <c r="F49" s="25"/>
      <c r="G49" s="25"/>
      <c r="H49" s="25"/>
      <c r="I49" s="25"/>
      <c r="J49" s="25"/>
      <c r="K49" s="25"/>
      <c r="L49" s="25"/>
      <c r="M49" s="25"/>
      <c r="N49" s="25"/>
      <c r="O49" s="25"/>
      <c r="P49" s="25"/>
      <c r="Q49" s="31"/>
      <c r="R49" s="15"/>
      <c r="S49" s="17"/>
      <c r="T49" s="20"/>
    </row>
    <row r="50" spans="1:23" ht="0.75" hidden="1" customHeight="1" x14ac:dyDescent="0.25">
      <c r="A50">
        <v>611271</v>
      </c>
      <c r="B50" s="6" t="s">
        <v>75</v>
      </c>
      <c r="C50" s="27">
        <f t="shared" si="3"/>
        <v>0</v>
      </c>
      <c r="D50" s="25"/>
      <c r="E50" s="25"/>
      <c r="F50" s="25"/>
      <c r="G50" s="25"/>
      <c r="H50" s="25"/>
      <c r="I50" s="25"/>
      <c r="J50" s="25"/>
      <c r="K50" s="25"/>
      <c r="L50" s="25"/>
      <c r="M50" s="25"/>
      <c r="N50" s="25"/>
      <c r="O50" s="25"/>
      <c r="P50" s="25"/>
      <c r="Q50" s="25"/>
      <c r="R50" s="15"/>
      <c r="S50" s="17"/>
      <c r="T50" s="20"/>
    </row>
    <row r="51" spans="1:23" ht="30.75" customHeight="1" x14ac:dyDescent="0.25">
      <c r="A51" s="7">
        <v>611025</v>
      </c>
      <c r="B51" s="6" t="s">
        <v>60</v>
      </c>
      <c r="C51" s="27">
        <f t="shared" si="3"/>
        <v>12328.4</v>
      </c>
      <c r="D51" s="25">
        <v>6731.4</v>
      </c>
      <c r="E51" s="25">
        <v>1405.9</v>
      </c>
      <c r="F51" s="25">
        <v>460</v>
      </c>
      <c r="G51" s="25">
        <v>58.7</v>
      </c>
      <c r="H51" s="25">
        <v>1755</v>
      </c>
      <c r="I51" s="25">
        <v>290</v>
      </c>
      <c r="J51" s="25"/>
      <c r="K51" s="25"/>
      <c r="L51" s="25">
        <v>87.4</v>
      </c>
      <c r="M51" s="25">
        <v>542.9</v>
      </c>
      <c r="N51" s="25">
        <v>950.6</v>
      </c>
      <c r="O51" s="25">
        <v>10</v>
      </c>
      <c r="P51" s="25">
        <v>36.5</v>
      </c>
      <c r="Q51" s="26"/>
      <c r="R51" s="15"/>
      <c r="S51" s="17"/>
      <c r="T51" s="20"/>
    </row>
    <row r="52" spans="1:23" ht="31.5" customHeight="1" x14ac:dyDescent="0.25">
      <c r="A52" s="7">
        <v>611035</v>
      </c>
      <c r="B52" s="6" t="s">
        <v>60</v>
      </c>
      <c r="C52" s="27">
        <f t="shared" si="3"/>
        <v>16920</v>
      </c>
      <c r="D52" s="25">
        <v>13950</v>
      </c>
      <c r="E52" s="25">
        <v>2970</v>
      </c>
      <c r="F52" s="25"/>
      <c r="G52" s="25"/>
      <c r="H52" s="25"/>
      <c r="I52" s="25"/>
      <c r="J52" s="25"/>
      <c r="K52" s="25"/>
      <c r="L52" s="25"/>
      <c r="M52" s="25"/>
      <c r="N52" s="25"/>
      <c r="O52" s="25"/>
      <c r="P52" s="25"/>
      <c r="Q52" s="31"/>
      <c r="R52" s="20"/>
      <c r="S52" s="17"/>
      <c r="T52" s="20"/>
    </row>
    <row r="53" spans="1:23" ht="32.25" hidden="1" customHeight="1" x14ac:dyDescent="0.25">
      <c r="A53">
        <v>611271</v>
      </c>
      <c r="B53" s="6" t="s">
        <v>60</v>
      </c>
      <c r="C53" s="27">
        <f t="shared" si="3"/>
        <v>0</v>
      </c>
      <c r="D53" s="25"/>
      <c r="E53" s="25"/>
      <c r="F53" s="25"/>
      <c r="G53" s="25"/>
      <c r="H53" s="25"/>
      <c r="I53" s="25"/>
      <c r="J53" s="25"/>
      <c r="K53" s="25"/>
      <c r="L53" s="25"/>
      <c r="M53" s="25"/>
      <c r="N53" s="25"/>
      <c r="O53" s="25"/>
      <c r="P53" s="25"/>
      <c r="Q53" s="31"/>
      <c r="R53" s="20"/>
      <c r="S53" s="17"/>
      <c r="T53" s="20"/>
    </row>
    <row r="54" spans="1:23" ht="20.25" customHeight="1" x14ac:dyDescent="0.25">
      <c r="A54" s="7"/>
      <c r="B54" s="19" t="s">
        <v>51</v>
      </c>
      <c r="C54" s="27">
        <f>C45+C48+C51</f>
        <v>33227.699999999997</v>
      </c>
      <c r="D54" s="27">
        <f>D45+D48+D51</f>
        <v>17512</v>
      </c>
      <c r="E54" s="27">
        <f t="shared" ref="E54:Q54" si="8">E45+E48+E51</f>
        <v>3682.5</v>
      </c>
      <c r="F54" s="27">
        <f t="shared" si="8"/>
        <v>963</v>
      </c>
      <c r="G54" s="27">
        <f t="shared" si="8"/>
        <v>93.7</v>
      </c>
      <c r="H54" s="27">
        <f t="shared" si="8"/>
        <v>4010</v>
      </c>
      <c r="I54" s="27">
        <f t="shared" si="8"/>
        <v>1171.0999999999999</v>
      </c>
      <c r="J54" s="27">
        <f t="shared" si="8"/>
        <v>0</v>
      </c>
      <c r="K54" s="27">
        <f t="shared" si="8"/>
        <v>0</v>
      </c>
      <c r="L54" s="27">
        <f t="shared" si="8"/>
        <v>232.4</v>
      </c>
      <c r="M54" s="27">
        <f t="shared" si="8"/>
        <v>2043</v>
      </c>
      <c r="N54" s="27">
        <f t="shared" si="8"/>
        <v>3439.9</v>
      </c>
      <c r="O54" s="27">
        <f t="shared" si="8"/>
        <v>40.4</v>
      </c>
      <c r="P54" s="27">
        <f t="shared" si="8"/>
        <v>39.700000000000003</v>
      </c>
      <c r="Q54" s="27">
        <f t="shared" si="8"/>
        <v>0</v>
      </c>
      <c r="S54" s="17"/>
    </row>
    <row r="55" spans="1:23" ht="16.5" customHeight="1" x14ac:dyDescent="0.25">
      <c r="A55" s="7"/>
      <c r="B55" s="19" t="s">
        <v>52</v>
      </c>
      <c r="C55" s="27">
        <f>C46+C49+C52</f>
        <v>42700</v>
      </c>
      <c r="D55" s="27">
        <f>D46+D49+D52</f>
        <v>35016.1</v>
      </c>
      <c r="E55" s="27">
        <f t="shared" ref="E55:Q55" si="9">E46+E49+E52</f>
        <v>7683.9</v>
      </c>
      <c r="F55" s="27">
        <f t="shared" si="9"/>
        <v>0</v>
      </c>
      <c r="G55" s="27">
        <f t="shared" si="9"/>
        <v>0</v>
      </c>
      <c r="H55" s="27">
        <f t="shared" si="9"/>
        <v>0</v>
      </c>
      <c r="I55" s="27">
        <f t="shared" si="9"/>
        <v>0</v>
      </c>
      <c r="J55" s="27">
        <f t="shared" si="9"/>
        <v>0</v>
      </c>
      <c r="K55" s="27">
        <f t="shared" si="9"/>
        <v>0</v>
      </c>
      <c r="L55" s="27">
        <f t="shared" si="9"/>
        <v>0</v>
      </c>
      <c r="M55" s="27">
        <f t="shared" si="9"/>
        <v>0</v>
      </c>
      <c r="N55" s="27">
        <f t="shared" si="9"/>
        <v>0</v>
      </c>
      <c r="O55" s="27">
        <f t="shared" si="9"/>
        <v>0</v>
      </c>
      <c r="P55" s="27">
        <f t="shared" si="9"/>
        <v>0</v>
      </c>
      <c r="Q55" s="27">
        <f t="shared" si="9"/>
        <v>0</v>
      </c>
      <c r="S55" s="17"/>
    </row>
    <row r="56" spans="1:23" ht="24.75" customHeight="1" x14ac:dyDescent="0.25">
      <c r="A56" s="7">
        <v>611070</v>
      </c>
      <c r="B56" s="6" t="s">
        <v>20</v>
      </c>
      <c r="C56" s="27">
        <f t="shared" si="3"/>
        <v>6659.0999999999995</v>
      </c>
      <c r="D56" s="25">
        <v>4835</v>
      </c>
      <c r="E56" s="25">
        <v>1087.7</v>
      </c>
      <c r="F56" s="25">
        <v>30</v>
      </c>
      <c r="G56" s="25"/>
      <c r="H56" s="25"/>
      <c r="I56" s="25">
        <v>62</v>
      </c>
      <c r="J56" s="25">
        <v>6.5</v>
      </c>
      <c r="K56" s="25"/>
      <c r="L56" s="25">
        <v>5.4</v>
      </c>
      <c r="M56" s="25">
        <v>164.8</v>
      </c>
      <c r="N56" s="25">
        <v>456.2</v>
      </c>
      <c r="O56" s="25">
        <v>6.7</v>
      </c>
      <c r="P56" s="25">
        <v>4.8</v>
      </c>
      <c r="Q56" s="31"/>
      <c r="R56" s="15"/>
      <c r="S56" s="17"/>
    </row>
    <row r="57" spans="1:23" ht="24.75" customHeight="1" x14ac:dyDescent="0.25">
      <c r="A57" s="7">
        <v>611070</v>
      </c>
      <c r="B57" s="6" t="s">
        <v>76</v>
      </c>
      <c r="C57" s="27">
        <f t="shared" si="3"/>
        <v>6643.7</v>
      </c>
      <c r="D57" s="25">
        <v>5282.8</v>
      </c>
      <c r="E57" s="25">
        <v>1162.2</v>
      </c>
      <c r="F57" s="25">
        <v>55</v>
      </c>
      <c r="G57" s="25"/>
      <c r="H57" s="25"/>
      <c r="I57" s="25">
        <v>34</v>
      </c>
      <c r="J57" s="25">
        <v>9.8000000000000007</v>
      </c>
      <c r="K57" s="25">
        <v>65.2</v>
      </c>
      <c r="L57" s="25">
        <v>4.2</v>
      </c>
      <c r="M57" s="25">
        <v>30.5</v>
      </c>
      <c r="N57" s="25"/>
      <c r="O57" s="25"/>
      <c r="P57" s="25"/>
      <c r="Q57" s="26"/>
      <c r="R57" s="15"/>
      <c r="S57" s="17"/>
    </row>
    <row r="58" spans="1:23" ht="29.25" customHeight="1" x14ac:dyDescent="0.25">
      <c r="A58" s="7">
        <v>611070</v>
      </c>
      <c r="B58" s="6" t="s">
        <v>21</v>
      </c>
      <c r="C58" s="27">
        <f t="shared" si="3"/>
        <v>7158.0999999999995</v>
      </c>
      <c r="D58" s="25">
        <v>5620.4</v>
      </c>
      <c r="E58" s="25">
        <v>1253.4000000000001</v>
      </c>
      <c r="F58" s="25">
        <v>20.100000000000001</v>
      </c>
      <c r="G58" s="25"/>
      <c r="H58" s="25"/>
      <c r="I58" s="25">
        <v>60</v>
      </c>
      <c r="J58" s="25">
        <v>10</v>
      </c>
      <c r="K58" s="25"/>
      <c r="L58" s="25">
        <v>5.9</v>
      </c>
      <c r="M58" s="25">
        <v>13.8</v>
      </c>
      <c r="N58" s="25">
        <v>172.4</v>
      </c>
      <c r="O58" s="25"/>
      <c r="P58" s="25">
        <v>2.1</v>
      </c>
      <c r="Q58" s="31"/>
      <c r="R58" s="15"/>
      <c r="S58" s="17"/>
    </row>
    <row r="59" spans="1:23" ht="26.25" customHeight="1" x14ac:dyDescent="0.25">
      <c r="A59" s="7">
        <v>611070</v>
      </c>
      <c r="B59" s="6" t="s">
        <v>22</v>
      </c>
      <c r="C59" s="27">
        <f t="shared" si="3"/>
        <v>7152.1999999999989</v>
      </c>
      <c r="D59" s="25">
        <v>5384.7</v>
      </c>
      <c r="E59" s="25">
        <v>1191</v>
      </c>
      <c r="F59" s="25">
        <v>49.9</v>
      </c>
      <c r="G59" s="25"/>
      <c r="H59" s="25"/>
      <c r="I59" s="25">
        <v>50</v>
      </c>
      <c r="J59" s="25"/>
      <c r="K59" s="25">
        <v>395</v>
      </c>
      <c r="L59" s="25">
        <v>9.8000000000000007</v>
      </c>
      <c r="M59" s="25">
        <v>66.2</v>
      </c>
      <c r="N59" s="25"/>
      <c r="O59" s="25">
        <v>4.7</v>
      </c>
      <c r="P59" s="25">
        <v>0.9</v>
      </c>
      <c r="Q59" s="31"/>
      <c r="R59" s="15"/>
      <c r="S59" s="17"/>
    </row>
    <row r="60" spans="1:23" ht="20.25" customHeight="1" x14ac:dyDescent="0.25">
      <c r="A60" s="7"/>
      <c r="B60" s="19" t="s">
        <v>36</v>
      </c>
      <c r="C60" s="27">
        <f t="shared" ref="C60:Q60" si="10">SUM(C56:C59)</f>
        <v>27613.1</v>
      </c>
      <c r="D60" s="27">
        <f t="shared" si="10"/>
        <v>21122.899999999998</v>
      </c>
      <c r="E60" s="27">
        <f t="shared" si="10"/>
        <v>4694.3</v>
      </c>
      <c r="F60" s="27">
        <f t="shared" si="10"/>
        <v>155</v>
      </c>
      <c r="G60" s="27">
        <f t="shared" si="10"/>
        <v>0</v>
      </c>
      <c r="H60" s="27">
        <f t="shared" si="10"/>
        <v>0</v>
      </c>
      <c r="I60" s="27">
        <f t="shared" si="10"/>
        <v>206</v>
      </c>
      <c r="J60" s="27">
        <f t="shared" si="10"/>
        <v>26.3</v>
      </c>
      <c r="K60" s="27">
        <f t="shared" si="10"/>
        <v>460.2</v>
      </c>
      <c r="L60" s="27">
        <f t="shared" si="10"/>
        <v>25.300000000000004</v>
      </c>
      <c r="M60" s="27">
        <f t="shared" si="10"/>
        <v>275.3</v>
      </c>
      <c r="N60" s="27">
        <f t="shared" si="10"/>
        <v>628.6</v>
      </c>
      <c r="O60" s="27">
        <f t="shared" si="10"/>
        <v>11.4</v>
      </c>
      <c r="P60" s="27">
        <f t="shared" si="10"/>
        <v>7.8000000000000007</v>
      </c>
      <c r="Q60" s="27">
        <f t="shared" si="10"/>
        <v>0</v>
      </c>
      <c r="S60" s="17"/>
    </row>
    <row r="61" spans="1:23" ht="30" customHeight="1" x14ac:dyDescent="0.25">
      <c r="A61" s="7">
        <v>611101</v>
      </c>
      <c r="B61" s="6" t="s">
        <v>67</v>
      </c>
      <c r="C61" s="27">
        <f t="shared" si="3"/>
        <v>39810.000000000007</v>
      </c>
      <c r="D61" s="25">
        <v>26249.4</v>
      </c>
      <c r="E61" s="25">
        <v>5774.9</v>
      </c>
      <c r="F61" s="25">
        <v>159.1</v>
      </c>
      <c r="G61" s="25"/>
      <c r="H61" s="25">
        <v>164.7</v>
      </c>
      <c r="I61" s="25">
        <v>57.1</v>
      </c>
      <c r="J61" s="25"/>
      <c r="K61" s="25">
        <v>2846.6</v>
      </c>
      <c r="L61" s="25">
        <v>111.5</v>
      </c>
      <c r="M61" s="25">
        <v>577.29999999999995</v>
      </c>
      <c r="N61" s="25"/>
      <c r="O61" s="25"/>
      <c r="P61" s="25">
        <v>3869.4</v>
      </c>
      <c r="Q61" s="26">
        <v>186.3</v>
      </c>
      <c r="R61" s="15"/>
      <c r="S61" s="17"/>
    </row>
    <row r="62" spans="1:23" ht="30" customHeight="1" x14ac:dyDescent="0.25">
      <c r="A62" s="7">
        <v>611102</v>
      </c>
      <c r="B62" s="6" t="s">
        <v>67</v>
      </c>
      <c r="C62" s="27">
        <f t="shared" si="3"/>
        <v>3307.1000000000004</v>
      </c>
      <c r="D62" s="25">
        <v>2710.8</v>
      </c>
      <c r="E62" s="25">
        <v>596.29999999999995</v>
      </c>
      <c r="F62" s="25"/>
      <c r="G62" s="25"/>
      <c r="H62" s="25"/>
      <c r="I62" s="25"/>
      <c r="J62" s="25"/>
      <c r="K62" s="25"/>
      <c r="L62" s="25"/>
      <c r="M62" s="25"/>
      <c r="N62" s="25"/>
      <c r="O62" s="25"/>
      <c r="P62" s="25"/>
      <c r="Q62" s="25"/>
      <c r="R62" s="52"/>
      <c r="W62" t="s">
        <v>105</v>
      </c>
    </row>
    <row r="63" spans="1:23" ht="22.5" customHeight="1" x14ac:dyDescent="0.25">
      <c r="A63" s="7">
        <v>611101</v>
      </c>
      <c r="B63" s="6" t="s">
        <v>77</v>
      </c>
      <c r="C63" s="27">
        <f t="shared" si="3"/>
        <v>40834</v>
      </c>
      <c r="D63" s="25">
        <v>25134.9</v>
      </c>
      <c r="E63" s="25">
        <v>5528.9</v>
      </c>
      <c r="F63" s="50">
        <v>75</v>
      </c>
      <c r="G63" s="25"/>
      <c r="H63" s="25">
        <v>234.3</v>
      </c>
      <c r="I63" s="25"/>
      <c r="J63" s="25"/>
      <c r="K63" s="25"/>
      <c r="L63" s="25">
        <v>120</v>
      </c>
      <c r="M63" s="25">
        <v>729.2</v>
      </c>
      <c r="N63" s="25">
        <v>1584</v>
      </c>
      <c r="O63" s="25"/>
      <c r="P63" s="25">
        <v>7427.7</v>
      </c>
      <c r="Q63" s="25">
        <v>207.2</v>
      </c>
      <c r="S63" s="20"/>
    </row>
    <row r="64" spans="1:23" ht="22.5" customHeight="1" x14ac:dyDescent="0.25">
      <c r="A64" s="7">
        <v>611102</v>
      </c>
      <c r="B64" s="6" t="s">
        <v>77</v>
      </c>
      <c r="C64" s="27">
        <f t="shared" si="3"/>
        <v>4188.8999999999996</v>
      </c>
      <c r="D64" s="25">
        <v>3433.6</v>
      </c>
      <c r="E64" s="25">
        <v>755.3</v>
      </c>
      <c r="F64" s="25"/>
      <c r="G64" s="25"/>
      <c r="H64" s="25"/>
      <c r="I64" s="25"/>
      <c r="J64" s="25"/>
      <c r="K64" s="25"/>
      <c r="L64" s="25"/>
      <c r="M64" s="25"/>
      <c r="N64" s="25"/>
      <c r="O64" s="25"/>
      <c r="P64" s="25"/>
      <c r="Q64" s="25"/>
      <c r="R64" s="52"/>
    </row>
    <row r="65" spans="1:19" ht="21.75" customHeight="1" x14ac:dyDescent="0.25">
      <c r="A65" s="7">
        <v>611101</v>
      </c>
      <c r="B65" s="6" t="s">
        <v>73</v>
      </c>
      <c r="C65" s="27">
        <f t="shared" si="3"/>
        <v>27185.899999999998</v>
      </c>
      <c r="D65" s="25">
        <v>15797.1</v>
      </c>
      <c r="E65" s="25">
        <v>3454.8</v>
      </c>
      <c r="F65" s="25"/>
      <c r="G65" s="25">
        <v>20</v>
      </c>
      <c r="H65" s="25">
        <v>674.6</v>
      </c>
      <c r="I65" s="25">
        <v>319.89999999999998</v>
      </c>
      <c r="J65" s="25"/>
      <c r="K65" s="25"/>
      <c r="L65" s="25">
        <v>41.1</v>
      </c>
      <c r="M65" s="25">
        <v>1016.3</v>
      </c>
      <c r="N65" s="25"/>
      <c r="O65" s="25">
        <v>1083.3</v>
      </c>
      <c r="P65" s="25">
        <v>4778.8</v>
      </c>
      <c r="Q65" s="26">
        <v>143.9</v>
      </c>
      <c r="R65" s="15"/>
      <c r="S65" s="20"/>
    </row>
    <row r="66" spans="1:19" ht="21.75" customHeight="1" x14ac:dyDescent="0.25">
      <c r="A66" s="7">
        <v>611102</v>
      </c>
      <c r="B66" s="6" t="s">
        <v>73</v>
      </c>
      <c r="C66" s="27">
        <f t="shared" si="3"/>
        <v>2657.3999999999996</v>
      </c>
      <c r="D66" s="25">
        <v>2178.1999999999998</v>
      </c>
      <c r="E66" s="25">
        <v>479.2</v>
      </c>
      <c r="F66" s="25"/>
      <c r="G66" s="25"/>
      <c r="H66" s="25"/>
      <c r="I66" s="25"/>
      <c r="J66" s="25"/>
      <c r="K66" s="25"/>
      <c r="L66" s="25"/>
      <c r="M66" s="25"/>
      <c r="N66" s="25"/>
      <c r="O66" s="25"/>
      <c r="P66" s="25"/>
      <c r="Q66" s="25"/>
      <c r="R66" s="53"/>
    </row>
    <row r="67" spans="1:19" ht="24.75" customHeight="1" x14ac:dyDescent="0.25">
      <c r="A67" s="7">
        <v>611101</v>
      </c>
      <c r="B67" s="6" t="s">
        <v>63</v>
      </c>
      <c r="C67" s="27">
        <f t="shared" si="3"/>
        <v>17190.400000000001</v>
      </c>
      <c r="D67" s="25">
        <v>8913</v>
      </c>
      <c r="E67" s="25">
        <v>1959.8</v>
      </c>
      <c r="F67" s="25">
        <v>235.6</v>
      </c>
      <c r="G67" s="25"/>
      <c r="H67" s="25">
        <v>435.9</v>
      </c>
      <c r="I67" s="25">
        <v>145.6</v>
      </c>
      <c r="J67" s="25"/>
      <c r="K67" s="25"/>
      <c r="L67" s="25">
        <v>62</v>
      </c>
      <c r="M67" s="25">
        <v>398.5</v>
      </c>
      <c r="N67" s="25">
        <v>940</v>
      </c>
      <c r="O67" s="25">
        <v>28</v>
      </c>
      <c r="P67" s="25">
        <v>4072</v>
      </c>
      <c r="Q67" s="26">
        <v>72.3</v>
      </c>
      <c r="R67" s="15"/>
    </row>
    <row r="68" spans="1:19" ht="24.75" customHeight="1" x14ac:dyDescent="0.25">
      <c r="A68" s="7">
        <v>611102</v>
      </c>
      <c r="B68" s="6" t="s">
        <v>63</v>
      </c>
      <c r="C68" s="27">
        <f t="shared" si="3"/>
        <v>2572.2000000000003</v>
      </c>
      <c r="D68" s="25">
        <v>2108.4</v>
      </c>
      <c r="E68" s="25">
        <v>463.8</v>
      </c>
      <c r="F68" s="25"/>
      <c r="G68" s="25"/>
      <c r="H68" s="25"/>
      <c r="I68" s="25"/>
      <c r="J68" s="25"/>
      <c r="K68" s="25"/>
      <c r="L68" s="25"/>
      <c r="M68" s="25"/>
      <c r="N68" s="25"/>
      <c r="O68" s="25"/>
      <c r="P68" s="25"/>
      <c r="Q68" s="25"/>
      <c r="R68" s="20"/>
    </row>
    <row r="69" spans="1:19" ht="29.25" customHeight="1" x14ac:dyDescent="0.25">
      <c r="A69" s="7">
        <v>611101</v>
      </c>
      <c r="B69" s="6" t="s">
        <v>78</v>
      </c>
      <c r="C69" s="27">
        <f t="shared" si="3"/>
        <v>19654.400000000001</v>
      </c>
      <c r="D69" s="25">
        <v>11486.7</v>
      </c>
      <c r="E69" s="25">
        <v>2526.9</v>
      </c>
      <c r="F69" s="25">
        <v>40</v>
      </c>
      <c r="G69" s="25"/>
      <c r="H69" s="25">
        <v>187.2</v>
      </c>
      <c r="I69" s="25">
        <v>100</v>
      </c>
      <c r="J69" s="25"/>
      <c r="K69" s="25"/>
      <c r="L69" s="25"/>
      <c r="M69" s="25">
        <v>300</v>
      </c>
      <c r="N69" s="25">
        <v>1621.6</v>
      </c>
      <c r="O69" s="25"/>
      <c r="P69" s="25">
        <v>3392</v>
      </c>
      <c r="Q69" s="25">
        <v>77.900000000000006</v>
      </c>
      <c r="R69" s="32"/>
    </row>
    <row r="70" spans="1:19" ht="24.75" customHeight="1" x14ac:dyDescent="0.25">
      <c r="A70" s="7">
        <v>611102</v>
      </c>
      <c r="B70" s="6" t="s">
        <v>32</v>
      </c>
      <c r="C70" s="27">
        <f t="shared" si="3"/>
        <v>3307.7</v>
      </c>
      <c r="D70" s="25">
        <v>2711.2</v>
      </c>
      <c r="E70" s="25">
        <v>596.5</v>
      </c>
      <c r="F70" s="25"/>
      <c r="G70" s="25"/>
      <c r="H70" s="25"/>
      <c r="I70" s="25"/>
      <c r="J70" s="25"/>
      <c r="K70" s="25"/>
      <c r="L70" s="25"/>
      <c r="M70" s="25"/>
      <c r="N70" s="25"/>
      <c r="O70" s="25"/>
      <c r="P70" s="25"/>
      <c r="Q70" s="25"/>
      <c r="R70" s="20"/>
    </row>
    <row r="71" spans="1:19" ht="22.5" customHeight="1" x14ac:dyDescent="0.25">
      <c r="A71" s="7"/>
      <c r="B71" s="19" t="s">
        <v>53</v>
      </c>
      <c r="C71" s="27">
        <f>C61+C63+C65+C67+C69</f>
        <v>144674.69999999998</v>
      </c>
      <c r="D71" s="27">
        <f t="shared" ref="D71:Q71" si="11">D61+D63+D65+D67+D69</f>
        <v>87581.1</v>
      </c>
      <c r="E71" s="27">
        <f t="shared" si="11"/>
        <v>19245.3</v>
      </c>
      <c r="F71" s="27">
        <f t="shared" si="11"/>
        <v>509.7</v>
      </c>
      <c r="G71" s="27">
        <f t="shared" si="11"/>
        <v>20</v>
      </c>
      <c r="H71" s="27">
        <f t="shared" si="11"/>
        <v>1696.7</v>
      </c>
      <c r="I71" s="27">
        <f t="shared" si="11"/>
        <v>622.6</v>
      </c>
      <c r="J71" s="27">
        <f t="shared" si="11"/>
        <v>0</v>
      </c>
      <c r="K71" s="27">
        <f t="shared" si="11"/>
        <v>2846.6</v>
      </c>
      <c r="L71" s="27">
        <f t="shared" si="11"/>
        <v>334.6</v>
      </c>
      <c r="M71" s="27">
        <f t="shared" si="11"/>
        <v>3021.3</v>
      </c>
      <c r="N71" s="27">
        <f t="shared" si="11"/>
        <v>4145.6000000000004</v>
      </c>
      <c r="O71" s="27">
        <f t="shared" si="11"/>
        <v>1111.3</v>
      </c>
      <c r="P71" s="27">
        <f t="shared" si="11"/>
        <v>23539.9</v>
      </c>
      <c r="Q71" s="27">
        <f t="shared" si="11"/>
        <v>687.59999999999991</v>
      </c>
      <c r="R71" s="20"/>
    </row>
    <row r="72" spans="1:19" ht="20.25" customHeight="1" x14ac:dyDescent="0.25">
      <c r="A72" s="7"/>
      <c r="B72" s="19" t="s">
        <v>54</v>
      </c>
      <c r="C72" s="27">
        <f>C62+C64+C66+C68+C70</f>
        <v>16033.3</v>
      </c>
      <c r="D72" s="27">
        <f t="shared" ref="D72:P72" si="12">D62+D64+D66+D68+D70</f>
        <v>13142.199999999997</v>
      </c>
      <c r="E72" s="27">
        <f t="shared" si="12"/>
        <v>2891.1</v>
      </c>
      <c r="F72" s="27">
        <f t="shared" si="12"/>
        <v>0</v>
      </c>
      <c r="G72" s="27">
        <f t="shared" si="12"/>
        <v>0</v>
      </c>
      <c r="H72" s="27">
        <f t="shared" si="12"/>
        <v>0</v>
      </c>
      <c r="I72" s="27">
        <f t="shared" si="12"/>
        <v>0</v>
      </c>
      <c r="J72" s="27">
        <f t="shared" si="12"/>
        <v>0</v>
      </c>
      <c r="K72" s="27">
        <f t="shared" si="12"/>
        <v>0</v>
      </c>
      <c r="L72" s="27">
        <f t="shared" si="12"/>
        <v>0</v>
      </c>
      <c r="M72" s="27">
        <f t="shared" si="12"/>
        <v>0</v>
      </c>
      <c r="N72" s="27">
        <f t="shared" si="12"/>
        <v>0</v>
      </c>
      <c r="O72" s="27">
        <f t="shared" si="12"/>
        <v>0</v>
      </c>
      <c r="P72" s="27">
        <f t="shared" si="12"/>
        <v>0</v>
      </c>
      <c r="Q72" s="27"/>
    </row>
    <row r="73" spans="1:19" ht="26.25" customHeight="1" x14ac:dyDescent="0.25">
      <c r="A73" s="30">
        <v>611110</v>
      </c>
      <c r="B73" s="19" t="s">
        <v>32</v>
      </c>
      <c r="C73" s="66">
        <f t="shared" si="3"/>
        <v>36228.1</v>
      </c>
      <c r="D73" s="25">
        <v>20555.8</v>
      </c>
      <c r="E73" s="25">
        <v>4511.8</v>
      </c>
      <c r="F73" s="25">
        <v>182.2</v>
      </c>
      <c r="G73" s="25"/>
      <c r="H73" s="25">
        <v>774</v>
      </c>
      <c r="I73" s="25"/>
      <c r="J73" s="25"/>
      <c r="K73" s="25"/>
      <c r="L73" s="25"/>
      <c r="M73" s="25">
        <v>804.9</v>
      </c>
      <c r="N73" s="25">
        <v>1000</v>
      </c>
      <c r="O73" s="25"/>
      <c r="P73" s="25">
        <v>8399.4</v>
      </c>
      <c r="Q73" s="25">
        <v>165.5</v>
      </c>
      <c r="S73" s="17"/>
    </row>
    <row r="74" spans="1:19" ht="25.5" customHeight="1" x14ac:dyDescent="0.25">
      <c r="A74" s="7">
        <v>611120</v>
      </c>
      <c r="B74" s="6" t="s">
        <v>23</v>
      </c>
      <c r="C74" s="27">
        <f t="shared" si="3"/>
        <v>25778.5</v>
      </c>
      <c r="D74" s="25">
        <v>20048</v>
      </c>
      <c r="E74" s="25">
        <v>4382.5</v>
      </c>
      <c r="F74" s="25">
        <v>34.9</v>
      </c>
      <c r="G74" s="25"/>
      <c r="H74" s="25"/>
      <c r="I74" s="25">
        <v>62</v>
      </c>
      <c r="J74" s="25"/>
      <c r="K74" s="25">
        <v>1059.5999999999999</v>
      </c>
      <c r="L74" s="25">
        <v>66.5</v>
      </c>
      <c r="M74" s="25">
        <v>104</v>
      </c>
      <c r="N74" s="25"/>
      <c r="O74" s="25">
        <v>19.5</v>
      </c>
      <c r="P74" s="25">
        <v>1.5</v>
      </c>
      <c r="Q74" s="25"/>
      <c r="R74" s="15"/>
    </row>
    <row r="75" spans="1:19" ht="25.5" customHeight="1" x14ac:dyDescent="0.25">
      <c r="A75" s="30">
        <v>611182</v>
      </c>
      <c r="B75" s="19" t="s">
        <v>23</v>
      </c>
      <c r="C75" s="66">
        <f t="shared" si="3"/>
        <v>3128.6</v>
      </c>
      <c r="D75" s="25">
        <v>1748.4</v>
      </c>
      <c r="E75" s="25">
        <v>384.7</v>
      </c>
      <c r="F75" s="25">
        <v>555.6</v>
      </c>
      <c r="G75" s="25"/>
      <c r="H75" s="25"/>
      <c r="I75" s="25"/>
      <c r="J75" s="25"/>
      <c r="K75" s="25"/>
      <c r="L75" s="25"/>
      <c r="M75" s="25"/>
      <c r="N75" s="25"/>
      <c r="O75" s="25"/>
      <c r="P75" s="25">
        <v>439.9</v>
      </c>
      <c r="Q75" s="25"/>
      <c r="R75" s="20"/>
    </row>
    <row r="76" spans="1:19" ht="41.25" customHeight="1" x14ac:dyDescent="0.25">
      <c r="A76" s="7">
        <v>611120</v>
      </c>
      <c r="B76" s="6" t="s">
        <v>62</v>
      </c>
      <c r="C76" s="27">
        <f t="shared" si="3"/>
        <v>3833.4</v>
      </c>
      <c r="D76" s="25">
        <v>2606.3000000000002</v>
      </c>
      <c r="E76" s="25">
        <v>516.1</v>
      </c>
      <c r="F76" s="25">
        <v>10</v>
      </c>
      <c r="G76" s="25"/>
      <c r="H76" s="25"/>
      <c r="I76" s="25">
        <v>450</v>
      </c>
      <c r="J76" s="25"/>
      <c r="K76" s="25">
        <v>92</v>
      </c>
      <c r="L76" s="25">
        <v>9</v>
      </c>
      <c r="M76" s="25">
        <v>150</v>
      </c>
      <c r="N76" s="25"/>
      <c r="O76" s="25"/>
      <c r="P76" s="25"/>
      <c r="Q76" s="25"/>
    </row>
    <row r="77" spans="1:19" ht="15" x14ac:dyDescent="0.25">
      <c r="A77" s="7"/>
      <c r="B77" s="19" t="s">
        <v>35</v>
      </c>
      <c r="C77" s="27">
        <f t="shared" ref="C77:Q77" si="13">C74+C76</f>
        <v>29611.9</v>
      </c>
      <c r="D77" s="27">
        <f t="shared" si="13"/>
        <v>22654.3</v>
      </c>
      <c r="E77" s="27">
        <f>E74+E76</f>
        <v>4898.6000000000004</v>
      </c>
      <c r="F77" s="27">
        <f t="shared" si="13"/>
        <v>44.9</v>
      </c>
      <c r="G77" s="27">
        <f t="shared" si="13"/>
        <v>0</v>
      </c>
      <c r="H77" s="27">
        <f t="shared" si="13"/>
        <v>0</v>
      </c>
      <c r="I77" s="27">
        <f t="shared" si="13"/>
        <v>512</v>
      </c>
      <c r="J77" s="27">
        <f t="shared" si="13"/>
        <v>0</v>
      </c>
      <c r="K77" s="27">
        <f t="shared" si="13"/>
        <v>1151.5999999999999</v>
      </c>
      <c r="L77" s="27">
        <f t="shared" si="13"/>
        <v>75.5</v>
      </c>
      <c r="M77" s="27">
        <f t="shared" si="13"/>
        <v>254</v>
      </c>
      <c r="N77" s="27">
        <f t="shared" si="13"/>
        <v>0</v>
      </c>
      <c r="O77" s="27">
        <f t="shared" si="13"/>
        <v>19.5</v>
      </c>
      <c r="P77" s="27">
        <f t="shared" si="13"/>
        <v>1.5</v>
      </c>
      <c r="Q77" s="27">
        <f t="shared" si="13"/>
        <v>0</v>
      </c>
    </row>
    <row r="78" spans="1:19" ht="48" x14ac:dyDescent="0.25">
      <c r="A78" s="7">
        <v>611141</v>
      </c>
      <c r="B78" s="6" t="s">
        <v>68</v>
      </c>
      <c r="C78" s="27">
        <f t="shared" si="3"/>
        <v>4290.8999999999996</v>
      </c>
      <c r="D78" s="25">
        <v>3189.8</v>
      </c>
      <c r="E78" s="25">
        <v>705.9</v>
      </c>
      <c r="F78" s="25"/>
      <c r="G78" s="25"/>
      <c r="H78" s="25"/>
      <c r="I78" s="25">
        <v>328.3</v>
      </c>
      <c r="J78" s="25"/>
      <c r="K78" s="25"/>
      <c r="L78" s="25">
        <v>2.7</v>
      </c>
      <c r="M78" s="25">
        <v>40.299999999999997</v>
      </c>
      <c r="N78" s="25">
        <v>22.7</v>
      </c>
      <c r="O78" s="25">
        <v>1.2</v>
      </c>
      <c r="P78" s="25"/>
      <c r="Q78" s="25"/>
      <c r="R78" s="15"/>
      <c r="S78" s="17"/>
    </row>
    <row r="79" spans="1:19" ht="15" x14ac:dyDescent="0.25">
      <c r="A79" s="7">
        <v>611141</v>
      </c>
      <c r="B79" s="6" t="s">
        <v>37</v>
      </c>
      <c r="C79" s="27">
        <f t="shared" si="3"/>
        <v>1222.4999999999998</v>
      </c>
      <c r="D79" s="25">
        <v>885</v>
      </c>
      <c r="E79" s="25">
        <v>194.7</v>
      </c>
      <c r="F79" s="25"/>
      <c r="G79" s="25"/>
      <c r="H79" s="25"/>
      <c r="I79" s="25">
        <v>119.3</v>
      </c>
      <c r="J79" s="25"/>
      <c r="K79" s="25"/>
      <c r="L79" s="25">
        <v>0.8</v>
      </c>
      <c r="M79" s="25">
        <v>14.1</v>
      </c>
      <c r="N79" s="25">
        <v>8.3000000000000007</v>
      </c>
      <c r="O79" s="25"/>
      <c r="P79" s="25">
        <v>0.3</v>
      </c>
      <c r="Q79" s="25"/>
      <c r="R79" s="15"/>
    </row>
    <row r="80" spans="1:19" ht="15" x14ac:dyDescent="0.25">
      <c r="A80" s="7"/>
      <c r="B80" s="19" t="s">
        <v>88</v>
      </c>
      <c r="C80" s="27">
        <f>C78+C79</f>
        <v>5513.4</v>
      </c>
      <c r="D80" s="27">
        <f t="shared" ref="D80:Q80" si="14">D78+D79</f>
        <v>4074.8</v>
      </c>
      <c r="E80" s="27">
        <f t="shared" si="14"/>
        <v>900.59999999999991</v>
      </c>
      <c r="F80" s="27">
        <f t="shared" si="14"/>
        <v>0</v>
      </c>
      <c r="G80" s="27">
        <f t="shared" si="14"/>
        <v>0</v>
      </c>
      <c r="H80" s="27">
        <f t="shared" si="14"/>
        <v>0</v>
      </c>
      <c r="I80" s="27">
        <f t="shared" si="14"/>
        <v>447.6</v>
      </c>
      <c r="J80" s="27">
        <f t="shared" si="14"/>
        <v>0</v>
      </c>
      <c r="K80" s="27">
        <f t="shared" si="14"/>
        <v>0</v>
      </c>
      <c r="L80" s="27">
        <f t="shared" si="14"/>
        <v>3.5</v>
      </c>
      <c r="M80" s="27">
        <f t="shared" si="14"/>
        <v>54.4</v>
      </c>
      <c r="N80" s="27">
        <f t="shared" si="14"/>
        <v>31</v>
      </c>
      <c r="O80" s="27">
        <f t="shared" si="14"/>
        <v>1.2</v>
      </c>
      <c r="P80" s="27">
        <f t="shared" si="14"/>
        <v>0.3</v>
      </c>
      <c r="Q80" s="27">
        <f t="shared" si="14"/>
        <v>0</v>
      </c>
      <c r="R80" s="20"/>
    </row>
    <row r="81" spans="1:26" ht="15" customHeight="1" x14ac:dyDescent="0.25">
      <c r="A81" s="39">
        <v>611142</v>
      </c>
      <c r="B81" s="6" t="s">
        <v>81</v>
      </c>
      <c r="C81" s="27">
        <f>SUM(D81:P81)</f>
        <v>7280.2000000000007</v>
      </c>
      <c r="D81" s="25">
        <v>2289.8000000000002</v>
      </c>
      <c r="E81" s="25">
        <v>477.4</v>
      </c>
      <c r="F81" s="25"/>
      <c r="G81" s="25"/>
      <c r="H81" s="25">
        <v>3000</v>
      </c>
      <c r="I81" s="25"/>
      <c r="J81" s="25"/>
      <c r="K81" s="25"/>
      <c r="L81" s="25"/>
      <c r="M81" s="25"/>
      <c r="N81" s="25"/>
      <c r="O81" s="25"/>
      <c r="P81" s="25">
        <v>1513</v>
      </c>
      <c r="Q81" s="25"/>
      <c r="R81" s="32" t="s">
        <v>106</v>
      </c>
      <c r="S81" s="33" t="s">
        <v>107</v>
      </c>
      <c r="T81" s="32" t="s">
        <v>108</v>
      </c>
      <c r="U81" s="33" t="s">
        <v>96</v>
      </c>
      <c r="V81" s="32" t="s">
        <v>109</v>
      </c>
      <c r="W81" s="33"/>
      <c r="X81" s="32"/>
      <c r="Y81" s="33"/>
      <c r="Z81" s="32"/>
    </row>
    <row r="82" spans="1:26" ht="0.75" hidden="1" customHeight="1" x14ac:dyDescent="0.25">
      <c r="A82" s="41">
        <v>611271</v>
      </c>
      <c r="B82" s="19" t="s">
        <v>86</v>
      </c>
      <c r="C82" s="27">
        <v>0</v>
      </c>
      <c r="D82" s="27">
        <f>D14+D17+D23+D29+D33+D37+D47+D50+D53</f>
        <v>0</v>
      </c>
      <c r="E82" s="27">
        <f>E14+E17+E23+E29+E33+E37+E47+E50+E53</f>
        <v>0</v>
      </c>
      <c r="F82" s="27">
        <v>0</v>
      </c>
      <c r="G82" s="27">
        <f>G14+G17+G23+G29+G33+G37+G47+G50+G53</f>
        <v>0</v>
      </c>
      <c r="H82" s="27">
        <f>H14+H17+H23+H29+H33+H37+H47+H50+H53</f>
        <v>0</v>
      </c>
      <c r="I82" s="27">
        <f>I14+I17+I23+I29+I33+I37+I47+I50+I53</f>
        <v>0</v>
      </c>
      <c r="J82" s="27">
        <f>J14+J17+J23+J29+J33+J37+J47+J50+J53</f>
        <v>0</v>
      </c>
      <c r="K82" s="27">
        <f>K14+K17+K23+K29+K33+K37+K47+K50+K53</f>
        <v>0</v>
      </c>
      <c r="L82" s="27">
        <f>L14+L17+L23+L29+L33+L37+L47+L50+L53</f>
        <v>0</v>
      </c>
      <c r="M82" s="27">
        <f>M14+M17+M23+M29+M33+M37+M47+M50+M53</f>
        <v>0</v>
      </c>
      <c r="N82" s="27">
        <f>N14+N17+N23+N29+N33+N37+N47+N50+N53</f>
        <v>0</v>
      </c>
      <c r="O82" s="27">
        <f>O14+O17+O23+O29+O33+O37+O47+O50+O53</f>
        <v>0</v>
      </c>
      <c r="P82" s="27">
        <f>P14+P17+P23+P29+P33+P37+P47+P50+P53</f>
        <v>0</v>
      </c>
      <c r="Q82" s="27"/>
    </row>
    <row r="83" spans="1:26" ht="20.25" customHeight="1" x14ac:dyDescent="0.25">
      <c r="A83" s="35"/>
      <c r="B83" s="21" t="s">
        <v>1</v>
      </c>
      <c r="C83" s="27">
        <f>C18+C19+C42+C43+C44+C54+C55+C60+C71+C72+C73+C75+C77+C78+C79+C81+C82</f>
        <v>510429.69999999995</v>
      </c>
      <c r="D83" s="27">
        <f>D18+D19+D42+D43+D44+D54+D55+D60+D71+D72+D73+D77+D78+D79+D81</f>
        <v>327622.99999999994</v>
      </c>
      <c r="E83" s="27">
        <f>E18+E19+E42+E43+E44+E54+E55+E60+E71+E72+E73+E77+E78+E79+E81</f>
        <v>71582.799999999988</v>
      </c>
      <c r="F83" s="27">
        <f>F18+F19+F42+F43+F44+F54+F55+F60+F71+F72+F73+F77+F78+F79+F81+F82</f>
        <v>6094.2999999999993</v>
      </c>
      <c r="G83" s="27">
        <f>G18+G19+G42+G43+G44+G54+G55+G60+G71+G72+G73+G77+G78+G79+G81</f>
        <v>268.8</v>
      </c>
      <c r="H83" s="27">
        <f>H18+H19+H42+H43+H44+H54+H55+H60+H71+H72+H73+H77+H78+H79+H81</f>
        <v>18950.2</v>
      </c>
      <c r="I83" s="27">
        <f>I18+I19+I42+I43+I44+I54+I55+I60+I71+I72+I73+I77+I78+I79+I81</f>
        <v>6177.1</v>
      </c>
      <c r="J83" s="27">
        <f>J18+J19+J42+J43+J44+J54+J55+J60+J71+J72+J73+J77+J78+J79+J81</f>
        <v>26.3</v>
      </c>
      <c r="K83" s="27">
        <f>K18+K19+K42+K43+K44+K54+K55+K60+K71+K72+K73+K77+K78+K79+K81</f>
        <v>12839.300000000001</v>
      </c>
      <c r="L83" s="27" t="e">
        <f>L18+L19+L42+L43+L44+L54+L55+L60+L71+L72+L73+L77+L78+L79+L81</f>
        <v>#VALUE!</v>
      </c>
      <c r="M83" s="27">
        <f>M18+M19+M42+M43+M44+M54+M55+M60+M71+M72+M73+M77+M78+M79+M81</f>
        <v>11910.899999999998</v>
      </c>
      <c r="N83" s="27">
        <f>N18+N19+N42+N43+N44+N54+N55+N60+N71+N72+N73+N77+N78+N79+N81</f>
        <v>16025.800000000001</v>
      </c>
      <c r="O83" s="27">
        <f>O18+O19+O42+O43+O44+O54+O55+O60+O71+O72+O73+O77+O78+O79+O81</f>
        <v>1295.9000000000001</v>
      </c>
      <c r="P83" s="27">
        <f>P18+P19+P42+P43+P44+P54+P55+P60+P71+P72+P73+P77+P78+P79+P81</f>
        <v>33590.199999999997</v>
      </c>
      <c r="Q83" s="27">
        <f>Q18+Q19+Q42+Q43+Q44+Q54+Q55+Q60+Q71+Q72+Q73+Q77+Q78+Q79+Q81</f>
        <v>1425.1999999999998</v>
      </c>
    </row>
    <row r="84" spans="1:26" ht="20.25" customHeight="1" x14ac:dyDescent="0.25">
      <c r="C84" s="27">
        <f>C19+C20+C43+C44+C45+C55+C56+C61+C72+C73+C74+C78+C79+C80+C82+C83</f>
        <v>795269.9</v>
      </c>
    </row>
    <row r="85" spans="1:26" ht="20.25" customHeight="1" x14ac:dyDescent="0.25">
      <c r="C85" s="37"/>
      <c r="D85" s="38"/>
      <c r="E85" s="38"/>
    </row>
    <row r="86" spans="1:26" ht="20.25" customHeight="1" x14ac:dyDescent="0.25">
      <c r="B86" s="56" t="s">
        <v>59</v>
      </c>
      <c r="C86" s="56"/>
      <c r="D86" s="56"/>
      <c r="E86" s="56"/>
      <c r="F86" s="56"/>
      <c r="G86" s="56"/>
      <c r="M86" t="s">
        <v>34</v>
      </c>
    </row>
    <row r="89" spans="1:26" ht="20.25" customHeight="1" x14ac:dyDescent="0.25">
      <c r="A89">
        <v>611142</v>
      </c>
      <c r="B89" t="s">
        <v>80</v>
      </c>
      <c r="C89" s="25">
        <f>C90+C91+C92+C93+C94+C95</f>
        <v>1297.0999999999999</v>
      </c>
    </row>
    <row r="90" spans="1:26" ht="20.25" customHeight="1" x14ac:dyDescent="0.25">
      <c r="B90" t="s">
        <v>93</v>
      </c>
      <c r="C90" s="25">
        <v>13.8</v>
      </c>
    </row>
    <row r="91" spans="1:26" ht="20.25" customHeight="1" x14ac:dyDescent="0.25">
      <c r="B91" t="s">
        <v>94</v>
      </c>
      <c r="C91" s="7">
        <v>203.3</v>
      </c>
      <c r="I91" s="26"/>
    </row>
    <row r="92" spans="1:26" ht="20.25" customHeight="1" x14ac:dyDescent="0.25">
      <c r="B92" t="s">
        <v>95</v>
      </c>
      <c r="C92" s="7">
        <v>176.7</v>
      </c>
    </row>
    <row r="93" spans="1:26" ht="20.25" customHeight="1" x14ac:dyDescent="0.25">
      <c r="B93" t="s">
        <v>97</v>
      </c>
      <c r="C93" s="7">
        <v>5.0999999999999996</v>
      </c>
    </row>
    <row r="94" spans="1:26" ht="20.25" customHeight="1" x14ac:dyDescent="0.25">
      <c r="B94" t="s">
        <v>100</v>
      </c>
      <c r="C94" s="7">
        <v>548.4</v>
      </c>
      <c r="F94" s="26"/>
    </row>
    <row r="95" spans="1:26" ht="20.25" customHeight="1" x14ac:dyDescent="0.25">
      <c r="B95" t="s">
        <v>110</v>
      </c>
      <c r="C95" s="7">
        <v>349.8</v>
      </c>
    </row>
    <row r="96" spans="1:26" ht="20.25" customHeight="1" x14ac:dyDescent="0.25">
      <c r="C96" s="7"/>
    </row>
    <row r="97" spans="3:3" ht="20.25" customHeight="1" x14ac:dyDescent="0.25">
      <c r="C97" s="7"/>
    </row>
    <row r="98" spans="3:3" ht="20.25" customHeight="1" x14ac:dyDescent="0.25">
      <c r="C98" s="7"/>
    </row>
  </sheetData>
  <mergeCells count="11">
    <mergeCell ref="B86:G86"/>
    <mergeCell ref="K2:Q2"/>
    <mergeCell ref="K3:Q3"/>
    <mergeCell ref="L4:O4"/>
    <mergeCell ref="A6:Q6"/>
    <mergeCell ref="A8:A10"/>
    <mergeCell ref="B8:B10"/>
    <mergeCell ref="Q8:Q10"/>
    <mergeCell ref="C9:C10"/>
    <mergeCell ref="C8:P8"/>
    <mergeCell ref="D9:P9"/>
  </mergeCells>
  <pageMargins left="0.25" right="0.25" top="0.75" bottom="0.75" header="0.3" footer="0.3"/>
  <pageSetup paperSize="9" scale="78" fitToHeight="0" orientation="landscape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44"/>
  <sheetViews>
    <sheetView zoomScale="110" zoomScaleNormal="110" workbookViewId="0">
      <pane xSplit="1" ySplit="9" topLeftCell="B35" activePane="bottomRight" state="frozen"/>
      <selection pane="topRight" activeCell="B1" sqref="B1"/>
      <selection pane="bottomLeft" activeCell="A11" sqref="A11"/>
      <selection pane="bottomRight" activeCell="U40" sqref="U40"/>
    </sheetView>
  </sheetViews>
  <sheetFormatPr defaultRowHeight="15" x14ac:dyDescent="0.25"/>
  <cols>
    <col min="1" max="1" width="8.140625" customWidth="1"/>
    <col min="2" max="2" width="33.28515625" customWidth="1"/>
    <col min="3" max="3" width="9.140625" customWidth="1"/>
    <col min="4" max="4" width="9.5703125" customWidth="1"/>
    <col min="5" max="5" width="7.85546875" customWidth="1"/>
    <col min="6" max="6" width="8.28515625" customWidth="1"/>
    <col min="7" max="7" width="6.140625" customWidth="1"/>
    <col min="8" max="8" width="6.85546875" customWidth="1"/>
    <col min="9" max="9" width="6.7109375" customWidth="1"/>
    <col min="10" max="10" width="5.28515625" customWidth="1"/>
    <col min="11" max="11" width="6.42578125" customWidth="1"/>
    <col min="12" max="12" width="8" customWidth="1"/>
    <col min="13" max="13" width="8.28515625" customWidth="1"/>
    <col min="14" max="14" width="6" customWidth="1"/>
    <col min="15" max="15" width="6.140625" customWidth="1"/>
    <col min="16" max="16" width="9.140625" customWidth="1"/>
  </cols>
  <sheetData>
    <row r="1" spans="1:20" x14ac:dyDescent="0.25">
      <c r="L1" s="59"/>
      <c r="M1" s="59"/>
      <c r="N1" s="59"/>
      <c r="O1" s="59"/>
      <c r="P1" s="4"/>
      <c r="Q1" s="3"/>
      <c r="R1" s="32"/>
    </row>
    <row r="3" spans="1:20" ht="30.75" customHeight="1" x14ac:dyDescent="0.25">
      <c r="A3" s="2"/>
      <c r="B3" s="60" t="s">
        <v>83</v>
      </c>
      <c r="C3" s="60"/>
      <c r="D3" s="60"/>
      <c r="E3" s="60"/>
      <c r="F3" s="60"/>
      <c r="G3" s="60"/>
      <c r="H3" s="60"/>
      <c r="I3" s="60"/>
      <c r="J3" s="60"/>
      <c r="K3" s="60"/>
      <c r="L3" s="60"/>
      <c r="M3" s="60"/>
      <c r="N3" s="60"/>
      <c r="O3" s="60"/>
      <c r="P3" s="60"/>
      <c r="Q3" s="2"/>
    </row>
    <row r="4" spans="1:20" ht="15" customHeight="1" x14ac:dyDescent="0.25">
      <c r="A4" s="17"/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 t="s">
        <v>17</v>
      </c>
      <c r="P4" s="17"/>
      <c r="Q4" s="17"/>
    </row>
    <row r="5" spans="1:20" ht="0.75" hidden="1" customHeight="1" x14ac:dyDescent="0.25"/>
    <row r="6" spans="1:20" ht="9" customHeight="1" x14ac:dyDescent="0.25">
      <c r="A6" s="61" t="s">
        <v>31</v>
      </c>
      <c r="B6" s="61" t="s">
        <v>0</v>
      </c>
      <c r="C6" s="61"/>
      <c r="D6" s="61"/>
      <c r="E6" s="61"/>
      <c r="F6" s="61"/>
      <c r="G6" s="61"/>
      <c r="H6" s="61"/>
      <c r="I6" s="61"/>
      <c r="J6" s="61"/>
      <c r="K6" s="61"/>
      <c r="L6" s="61"/>
      <c r="M6" s="61"/>
      <c r="N6" s="61"/>
      <c r="O6" s="61"/>
      <c r="P6" s="61"/>
      <c r="Q6" s="61"/>
    </row>
    <row r="7" spans="1:20" ht="14.25" customHeight="1" x14ac:dyDescent="0.25">
      <c r="A7" s="61"/>
      <c r="B7" s="61"/>
      <c r="C7" s="61" t="s">
        <v>1</v>
      </c>
      <c r="D7" s="62" t="s">
        <v>15</v>
      </c>
      <c r="E7" s="62"/>
      <c r="F7" s="62"/>
      <c r="G7" s="62"/>
      <c r="H7" s="62"/>
      <c r="I7" s="62"/>
      <c r="J7" s="62"/>
      <c r="K7" s="62"/>
      <c r="L7" s="62"/>
      <c r="M7" s="62"/>
      <c r="N7" s="62"/>
      <c r="O7" s="62"/>
      <c r="P7" s="62"/>
      <c r="Q7" s="62"/>
    </row>
    <row r="8" spans="1:20" ht="89.25" customHeight="1" x14ac:dyDescent="0.25">
      <c r="A8" s="61"/>
      <c r="B8" s="61"/>
      <c r="C8" s="61"/>
      <c r="D8" s="8" t="s">
        <v>2</v>
      </c>
      <c r="E8" s="8" t="s">
        <v>3</v>
      </c>
      <c r="F8" s="8" t="s">
        <v>4</v>
      </c>
      <c r="G8" s="8" t="s">
        <v>5</v>
      </c>
      <c r="H8" s="8" t="s">
        <v>6</v>
      </c>
      <c r="I8" s="8" t="s">
        <v>7</v>
      </c>
      <c r="J8" s="8" t="s">
        <v>8</v>
      </c>
      <c r="K8" s="8" t="s">
        <v>9</v>
      </c>
      <c r="L8" s="8" t="s">
        <v>10</v>
      </c>
      <c r="M8" s="8" t="s">
        <v>11</v>
      </c>
      <c r="N8" s="8" t="s">
        <v>12</v>
      </c>
      <c r="O8" s="8" t="s">
        <v>13</v>
      </c>
      <c r="P8" s="8" t="s">
        <v>25</v>
      </c>
      <c r="Q8" s="8" t="s">
        <v>16</v>
      </c>
    </row>
    <row r="9" spans="1:20" x14ac:dyDescent="0.25">
      <c r="A9" s="9">
        <v>1</v>
      </c>
      <c r="B9" s="9">
        <v>2</v>
      </c>
      <c r="C9" s="9">
        <v>3</v>
      </c>
      <c r="D9" s="9">
        <v>4</v>
      </c>
      <c r="E9" s="9">
        <v>5</v>
      </c>
      <c r="F9" s="9">
        <v>6</v>
      </c>
      <c r="G9" s="9">
        <v>7</v>
      </c>
      <c r="H9" s="9">
        <v>8</v>
      </c>
      <c r="I9" s="9">
        <v>9</v>
      </c>
      <c r="J9" s="9">
        <v>10</v>
      </c>
      <c r="K9" s="9">
        <v>11</v>
      </c>
      <c r="L9" s="9">
        <v>12</v>
      </c>
      <c r="M9" s="9">
        <v>13</v>
      </c>
      <c r="N9" s="9">
        <v>14</v>
      </c>
      <c r="O9" s="9">
        <v>15</v>
      </c>
      <c r="P9" s="9"/>
      <c r="Q9" s="9">
        <v>16</v>
      </c>
    </row>
    <row r="10" spans="1:20" ht="24" x14ac:dyDescent="0.25">
      <c r="A10" s="7">
        <v>611022</v>
      </c>
      <c r="B10" s="6" t="s">
        <v>49</v>
      </c>
      <c r="C10" s="10">
        <f>SUM(D10:Q10)</f>
        <v>149.80000000000001</v>
      </c>
      <c r="D10" s="25"/>
      <c r="E10" s="25">
        <v>76.5</v>
      </c>
      <c r="F10" s="25">
        <v>61.4</v>
      </c>
      <c r="G10" s="25"/>
      <c r="H10" s="25">
        <v>11.9</v>
      </c>
      <c r="I10" s="25"/>
      <c r="J10" s="25"/>
      <c r="K10" s="25"/>
      <c r="L10" s="25"/>
      <c r="M10" s="25"/>
      <c r="N10" s="25"/>
      <c r="O10" s="25"/>
      <c r="P10" s="25"/>
      <c r="Q10" s="25"/>
    </row>
    <row r="11" spans="1:20" ht="24" x14ac:dyDescent="0.25">
      <c r="A11" s="7">
        <v>611022</v>
      </c>
      <c r="B11" s="6" t="s">
        <v>48</v>
      </c>
      <c r="C11" s="10">
        <f>SUM(D11:Q11)</f>
        <v>0</v>
      </c>
      <c r="D11" s="25"/>
      <c r="E11" s="25"/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</row>
    <row r="12" spans="1:20" x14ac:dyDescent="0.25">
      <c r="A12" s="9"/>
      <c r="B12" s="19" t="s">
        <v>45</v>
      </c>
      <c r="C12" s="10">
        <f>SUM(C10:C11)</f>
        <v>149.80000000000001</v>
      </c>
      <c r="D12" s="27">
        <f t="shared" ref="D12:Q12" si="0">SUM(D10:D11)</f>
        <v>0</v>
      </c>
      <c r="E12" s="27">
        <f t="shared" si="0"/>
        <v>76.5</v>
      </c>
      <c r="F12" s="27">
        <f t="shared" si="0"/>
        <v>61.4</v>
      </c>
      <c r="G12" s="27">
        <f t="shared" si="0"/>
        <v>0</v>
      </c>
      <c r="H12" s="27">
        <f t="shared" si="0"/>
        <v>11.9</v>
      </c>
      <c r="I12" s="27">
        <f t="shared" si="0"/>
        <v>0</v>
      </c>
      <c r="J12" s="27">
        <f t="shared" si="0"/>
        <v>0</v>
      </c>
      <c r="K12" s="27">
        <f t="shared" si="0"/>
        <v>0</v>
      </c>
      <c r="L12" s="27">
        <f t="shared" si="0"/>
        <v>0</v>
      </c>
      <c r="M12" s="27">
        <f t="shared" si="0"/>
        <v>0</v>
      </c>
      <c r="N12" s="27">
        <f t="shared" si="0"/>
        <v>0</v>
      </c>
      <c r="O12" s="27">
        <f t="shared" si="0"/>
        <v>0</v>
      </c>
      <c r="P12" s="27">
        <f t="shared" si="0"/>
        <v>0</v>
      </c>
      <c r="Q12" s="27">
        <f t="shared" si="0"/>
        <v>0</v>
      </c>
    </row>
    <row r="13" spans="1:20" ht="27.75" customHeight="1" x14ac:dyDescent="0.25">
      <c r="A13" s="7">
        <v>611023</v>
      </c>
      <c r="B13" s="5" t="s">
        <v>72</v>
      </c>
      <c r="C13" s="10">
        <f>SUM(D13:Q13)</f>
        <v>183.70000000000002</v>
      </c>
      <c r="D13" s="25"/>
      <c r="E13" s="25"/>
      <c r="F13" s="25"/>
      <c r="G13" s="25"/>
      <c r="H13" s="25">
        <v>182.3</v>
      </c>
      <c r="I13" s="25"/>
      <c r="J13" s="25"/>
      <c r="K13" s="25"/>
      <c r="L13" s="25"/>
      <c r="M13" s="25"/>
      <c r="N13" s="25"/>
      <c r="O13" s="25"/>
      <c r="P13" s="25">
        <v>1.4</v>
      </c>
      <c r="Q13" s="25"/>
      <c r="T13" t="s">
        <v>79</v>
      </c>
    </row>
    <row r="14" spans="1:20" ht="36.75" hidden="1" customHeight="1" x14ac:dyDescent="0.25">
      <c r="A14" s="7">
        <v>611023</v>
      </c>
      <c r="B14" s="5" t="s">
        <v>18</v>
      </c>
      <c r="C14" s="10">
        <f t="shared" ref="C14:C43" si="1">SUM(D14:Q14)</f>
        <v>0</v>
      </c>
      <c r="D14" s="25"/>
      <c r="E14" s="25"/>
      <c r="F14" s="25"/>
      <c r="G14" s="25"/>
      <c r="H14" s="25"/>
      <c r="I14" s="25"/>
      <c r="J14" s="25"/>
      <c r="K14" s="25"/>
      <c r="L14" s="25"/>
      <c r="M14" s="25"/>
      <c r="N14" s="25"/>
      <c r="O14" s="25"/>
      <c r="P14" s="25"/>
      <c r="Q14" s="25"/>
    </row>
    <row r="15" spans="1:20" ht="25.5" customHeight="1" x14ac:dyDescent="0.25">
      <c r="A15" s="7">
        <v>611023</v>
      </c>
      <c r="B15" s="5" t="s">
        <v>64</v>
      </c>
      <c r="C15" s="10">
        <f t="shared" si="1"/>
        <v>122.1</v>
      </c>
      <c r="D15" s="25">
        <v>36.9</v>
      </c>
      <c r="E15" s="25">
        <v>8.1</v>
      </c>
      <c r="F15" s="25"/>
      <c r="G15" s="25"/>
      <c r="H15" s="25"/>
      <c r="I15" s="25"/>
      <c r="J15" s="25"/>
      <c r="K15" s="25"/>
      <c r="L15" s="25">
        <v>22.5</v>
      </c>
      <c r="M15" s="25">
        <v>37.299999999999997</v>
      </c>
      <c r="N15" s="25"/>
      <c r="O15" s="25"/>
      <c r="P15" s="25"/>
      <c r="Q15" s="25">
        <v>17.3</v>
      </c>
    </row>
    <row r="16" spans="1:20" ht="18" customHeight="1" x14ac:dyDescent="0.25">
      <c r="A16" s="7">
        <v>611023</v>
      </c>
      <c r="B16" s="6" t="s">
        <v>57</v>
      </c>
      <c r="C16" s="27">
        <f>D16+E16+F16+G16+D16+I16+J16+K16+L16+M16+N16+O16+P16+Q16</f>
        <v>13.5</v>
      </c>
      <c r="D16" s="25"/>
      <c r="E16" s="25"/>
      <c r="F16" s="25">
        <v>10.5</v>
      </c>
      <c r="G16" s="25"/>
      <c r="H16" s="25"/>
      <c r="I16" s="25"/>
      <c r="J16" s="25"/>
      <c r="K16" s="25"/>
      <c r="L16" s="25"/>
      <c r="M16" s="25"/>
      <c r="N16" s="25"/>
      <c r="O16" s="25"/>
      <c r="P16" s="25">
        <v>3</v>
      </c>
      <c r="Q16" s="25"/>
    </row>
    <row r="17" spans="1:17" ht="22.5" customHeight="1" x14ac:dyDescent="0.25">
      <c r="A17" s="7">
        <v>611023</v>
      </c>
      <c r="B17" s="5" t="s">
        <v>65</v>
      </c>
      <c r="C17" s="10">
        <f t="shared" si="1"/>
        <v>0</v>
      </c>
      <c r="D17" s="25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</row>
    <row r="18" spans="1:17" ht="24.75" customHeight="1" x14ac:dyDescent="0.25">
      <c r="A18" s="7">
        <v>611023</v>
      </c>
      <c r="B18" s="5" t="s">
        <v>19</v>
      </c>
      <c r="C18" s="10">
        <f t="shared" si="1"/>
        <v>0</v>
      </c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</row>
    <row r="19" spans="1:17" ht="14.25" customHeight="1" x14ac:dyDescent="0.25">
      <c r="A19" s="7">
        <v>611023</v>
      </c>
      <c r="B19" s="6" t="s">
        <v>50</v>
      </c>
      <c r="C19" s="10">
        <f t="shared" si="1"/>
        <v>0</v>
      </c>
      <c r="D19" s="25"/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</row>
    <row r="20" spans="1:17" ht="39" customHeight="1" x14ac:dyDescent="0.25">
      <c r="A20" s="7">
        <v>611023</v>
      </c>
      <c r="B20" s="6" t="s">
        <v>90</v>
      </c>
      <c r="C20" s="10">
        <f t="shared" si="1"/>
        <v>68.099999999999994</v>
      </c>
      <c r="D20" s="25"/>
      <c r="E20" s="25"/>
      <c r="F20" s="25"/>
      <c r="G20" s="25"/>
      <c r="H20" s="25"/>
      <c r="I20" s="25">
        <v>68.099999999999994</v>
      </c>
      <c r="J20" s="25"/>
      <c r="K20" s="25"/>
      <c r="L20" s="25"/>
      <c r="M20" s="25"/>
      <c r="N20" s="25"/>
      <c r="O20" s="25"/>
      <c r="P20" s="25"/>
      <c r="Q20" s="25"/>
    </row>
    <row r="21" spans="1:17" ht="21" customHeight="1" x14ac:dyDescent="0.25">
      <c r="A21" s="7"/>
      <c r="B21" s="19" t="s">
        <v>46</v>
      </c>
      <c r="C21" s="10">
        <f>C13+C14+C15+C16+C17+C18+C19+C20</f>
        <v>387.4</v>
      </c>
      <c r="D21" s="27">
        <f t="shared" ref="D21:Q21" si="2">D13+D14+D15+D16+D17+D18+D19</f>
        <v>36.9</v>
      </c>
      <c r="E21" s="27">
        <f t="shared" si="2"/>
        <v>8.1</v>
      </c>
      <c r="F21" s="27">
        <f t="shared" si="2"/>
        <v>10.5</v>
      </c>
      <c r="G21" s="27">
        <f t="shared" si="2"/>
        <v>0</v>
      </c>
      <c r="H21" s="27">
        <f t="shared" si="2"/>
        <v>182.3</v>
      </c>
      <c r="I21" s="27">
        <f t="shared" si="2"/>
        <v>0</v>
      </c>
      <c r="J21" s="27">
        <f t="shared" si="2"/>
        <v>0</v>
      </c>
      <c r="K21" s="27">
        <f t="shared" si="2"/>
        <v>0</v>
      </c>
      <c r="L21" s="27">
        <f t="shared" si="2"/>
        <v>22.5</v>
      </c>
      <c r="M21" s="27">
        <f t="shared" si="2"/>
        <v>37.299999999999997</v>
      </c>
      <c r="N21" s="27">
        <f t="shared" si="2"/>
        <v>0</v>
      </c>
      <c r="O21" s="27">
        <f t="shared" si="2"/>
        <v>0</v>
      </c>
      <c r="P21" s="27">
        <f t="shared" si="2"/>
        <v>4.4000000000000004</v>
      </c>
      <c r="Q21" s="27">
        <f t="shared" si="2"/>
        <v>17.3</v>
      </c>
    </row>
    <row r="22" spans="1:17" ht="27" customHeight="1" x14ac:dyDescent="0.25">
      <c r="A22" s="7">
        <v>611025</v>
      </c>
      <c r="B22" s="5" t="s">
        <v>66</v>
      </c>
      <c r="C22" s="10">
        <f t="shared" si="1"/>
        <v>94.9</v>
      </c>
      <c r="D22" s="25"/>
      <c r="E22" s="25"/>
      <c r="F22" s="25">
        <v>21.2</v>
      </c>
      <c r="G22" s="25"/>
      <c r="H22" s="25"/>
      <c r="I22" s="25"/>
      <c r="J22" s="25"/>
      <c r="K22" s="25"/>
      <c r="L22" s="25"/>
      <c r="M22" s="25">
        <v>73.7</v>
      </c>
      <c r="N22" s="25"/>
      <c r="O22" s="25"/>
      <c r="P22" s="25"/>
      <c r="Q22" s="25"/>
    </row>
    <row r="23" spans="1:17" ht="22.5" customHeight="1" x14ac:dyDescent="0.25">
      <c r="A23" s="7">
        <v>611025</v>
      </c>
      <c r="B23" s="6" t="s">
        <v>58</v>
      </c>
      <c r="C23" s="10">
        <f t="shared" si="1"/>
        <v>36.9</v>
      </c>
      <c r="D23" s="25"/>
      <c r="E23" s="25"/>
      <c r="F23" s="25">
        <v>36.6</v>
      </c>
      <c r="G23" s="25"/>
      <c r="H23" s="25"/>
      <c r="I23" s="25"/>
      <c r="J23" s="25"/>
      <c r="K23" s="25"/>
      <c r="L23" s="25"/>
      <c r="M23" s="25"/>
      <c r="N23" s="25"/>
      <c r="O23" s="25"/>
      <c r="P23" s="25">
        <v>0.3</v>
      </c>
      <c r="Q23" s="25"/>
    </row>
    <row r="24" spans="1:17" ht="24" customHeight="1" x14ac:dyDescent="0.25">
      <c r="A24" s="7">
        <v>611025</v>
      </c>
      <c r="B24" s="6" t="s">
        <v>60</v>
      </c>
      <c r="C24" s="10">
        <f t="shared" si="1"/>
        <v>1.3</v>
      </c>
      <c r="D24" s="25"/>
      <c r="E24" s="25"/>
      <c r="F24" s="25">
        <v>1.3</v>
      </c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</row>
    <row r="25" spans="1:17" x14ac:dyDescent="0.25">
      <c r="A25" s="7"/>
      <c r="B25" s="19" t="s">
        <v>55</v>
      </c>
      <c r="C25" s="10">
        <f t="shared" ref="C25:Q25" si="3">SUM(C22:C24)</f>
        <v>133.10000000000002</v>
      </c>
      <c r="D25" s="27">
        <f t="shared" si="3"/>
        <v>0</v>
      </c>
      <c r="E25" s="27">
        <f t="shared" si="3"/>
        <v>0</v>
      </c>
      <c r="F25" s="27">
        <f t="shared" si="3"/>
        <v>59.099999999999994</v>
      </c>
      <c r="G25" s="27">
        <f t="shared" si="3"/>
        <v>0</v>
      </c>
      <c r="H25" s="27">
        <f t="shared" si="3"/>
        <v>0</v>
      </c>
      <c r="I25" s="27">
        <f t="shared" si="3"/>
        <v>0</v>
      </c>
      <c r="J25" s="27">
        <f t="shared" si="3"/>
        <v>0</v>
      </c>
      <c r="K25" s="27">
        <f t="shared" si="3"/>
        <v>0</v>
      </c>
      <c r="L25" s="27">
        <f t="shared" si="3"/>
        <v>0</v>
      </c>
      <c r="M25" s="27">
        <f t="shared" si="3"/>
        <v>73.7</v>
      </c>
      <c r="N25" s="27">
        <f t="shared" si="3"/>
        <v>0</v>
      </c>
      <c r="O25" s="27">
        <f t="shared" si="3"/>
        <v>0</v>
      </c>
      <c r="P25" s="27">
        <f t="shared" si="3"/>
        <v>0.3</v>
      </c>
      <c r="Q25" s="27">
        <f t="shared" si="3"/>
        <v>0</v>
      </c>
    </row>
    <row r="26" spans="1:17" ht="23.25" customHeight="1" x14ac:dyDescent="0.25">
      <c r="A26" s="7">
        <v>611070</v>
      </c>
      <c r="B26" s="6" t="s">
        <v>20</v>
      </c>
      <c r="C26" s="10">
        <f t="shared" si="1"/>
        <v>0.6</v>
      </c>
      <c r="D26" s="25"/>
      <c r="E26" s="25"/>
      <c r="F26" s="25"/>
      <c r="G26" s="25"/>
      <c r="H26" s="25"/>
      <c r="I26" s="25">
        <v>0.6</v>
      </c>
      <c r="J26" s="25"/>
      <c r="K26" s="25"/>
      <c r="L26" s="25"/>
      <c r="M26" s="25"/>
      <c r="N26" s="25"/>
      <c r="O26" s="25"/>
      <c r="P26" s="25"/>
      <c r="Q26" s="25"/>
    </row>
    <row r="27" spans="1:17" ht="33.75" customHeight="1" x14ac:dyDescent="0.25">
      <c r="A27" s="7">
        <v>611070</v>
      </c>
      <c r="B27" s="6" t="s">
        <v>76</v>
      </c>
      <c r="C27" s="10">
        <f t="shared" si="1"/>
        <v>0</v>
      </c>
      <c r="D27" s="25"/>
      <c r="E27" s="25"/>
      <c r="F27" s="25"/>
      <c r="G27" s="25"/>
      <c r="H27" s="25"/>
      <c r="I27" s="25"/>
      <c r="J27" s="25"/>
      <c r="K27" s="25"/>
      <c r="L27" s="25"/>
      <c r="M27" s="25"/>
      <c r="N27" s="25"/>
      <c r="O27" s="25"/>
      <c r="P27" s="25"/>
      <c r="Q27" s="25"/>
    </row>
    <row r="28" spans="1:17" ht="37.5" customHeight="1" x14ac:dyDescent="0.25">
      <c r="A28" s="7">
        <v>611070</v>
      </c>
      <c r="B28" s="6" t="s">
        <v>21</v>
      </c>
      <c r="C28" s="10">
        <f t="shared" si="1"/>
        <v>1048.5000000000002</v>
      </c>
      <c r="D28" s="25">
        <v>558.9</v>
      </c>
      <c r="E28" s="25">
        <v>180.3</v>
      </c>
      <c r="F28" s="25">
        <v>99.4</v>
      </c>
      <c r="G28" s="25"/>
      <c r="H28" s="25"/>
      <c r="I28" s="25">
        <v>108.1</v>
      </c>
      <c r="J28" s="25">
        <v>12.7</v>
      </c>
      <c r="K28" s="25"/>
      <c r="L28" s="25"/>
      <c r="M28" s="25">
        <v>86.4</v>
      </c>
      <c r="N28" s="25"/>
      <c r="O28" s="25"/>
      <c r="P28" s="25" t="s">
        <v>98</v>
      </c>
      <c r="Q28" s="25">
        <v>2.7</v>
      </c>
    </row>
    <row r="29" spans="1:17" ht="38.25" customHeight="1" x14ac:dyDescent="0.25">
      <c r="A29" s="7">
        <v>611070</v>
      </c>
      <c r="B29" s="6" t="s">
        <v>22</v>
      </c>
      <c r="C29" s="10">
        <f t="shared" si="1"/>
        <v>0</v>
      </c>
      <c r="D29" s="25"/>
      <c r="E29" s="25"/>
      <c r="F29" s="25"/>
      <c r="G29" s="25"/>
      <c r="H29" s="25"/>
      <c r="I29" s="25"/>
      <c r="J29" s="25"/>
      <c r="K29" s="25"/>
      <c r="L29" s="25"/>
      <c r="M29" s="25"/>
      <c r="N29" s="25"/>
      <c r="O29" s="25"/>
      <c r="P29" s="25"/>
      <c r="Q29" s="25"/>
    </row>
    <row r="30" spans="1:17" x14ac:dyDescent="0.25">
      <c r="A30" s="7"/>
      <c r="B30" s="19" t="s">
        <v>39</v>
      </c>
      <c r="C30" s="10">
        <f t="shared" ref="C30:P30" si="4">SUM(C26:C29)</f>
        <v>1049.1000000000001</v>
      </c>
      <c r="D30" s="27">
        <f t="shared" si="4"/>
        <v>558.9</v>
      </c>
      <c r="E30" s="27">
        <f t="shared" si="4"/>
        <v>180.3</v>
      </c>
      <c r="F30" s="27">
        <f t="shared" si="4"/>
        <v>99.4</v>
      </c>
      <c r="G30" s="27">
        <f t="shared" si="4"/>
        <v>0</v>
      </c>
      <c r="H30" s="27">
        <f t="shared" si="4"/>
        <v>0</v>
      </c>
      <c r="I30" s="27">
        <f t="shared" si="4"/>
        <v>108.69999999999999</v>
      </c>
      <c r="J30" s="27">
        <f t="shared" si="4"/>
        <v>12.7</v>
      </c>
      <c r="K30" s="27">
        <f t="shared" si="4"/>
        <v>0</v>
      </c>
      <c r="L30" s="27">
        <f t="shared" si="4"/>
        <v>0</v>
      </c>
      <c r="M30" s="27">
        <f t="shared" si="4"/>
        <v>86.4</v>
      </c>
      <c r="N30" s="27">
        <f t="shared" si="4"/>
        <v>0</v>
      </c>
      <c r="O30" s="27">
        <f t="shared" si="4"/>
        <v>0</v>
      </c>
      <c r="P30" s="27">
        <f t="shared" si="4"/>
        <v>0</v>
      </c>
      <c r="Q30" s="27">
        <v>2</v>
      </c>
    </row>
    <row r="31" spans="1:17" ht="25.5" customHeight="1" x14ac:dyDescent="0.25">
      <c r="A31" s="7">
        <v>611101</v>
      </c>
      <c r="B31" s="6" t="s">
        <v>67</v>
      </c>
      <c r="C31" s="10">
        <f t="shared" si="1"/>
        <v>2424.4</v>
      </c>
      <c r="D31" s="25">
        <v>907.9</v>
      </c>
      <c r="E31" s="25">
        <v>199.7</v>
      </c>
      <c r="F31" s="25">
        <v>742.2</v>
      </c>
      <c r="G31" s="25">
        <v>9.9</v>
      </c>
      <c r="H31" s="25">
        <v>69</v>
      </c>
      <c r="I31" s="25">
        <v>379.3</v>
      </c>
      <c r="J31" s="25">
        <v>52.6</v>
      </c>
      <c r="K31" s="25">
        <v>30</v>
      </c>
      <c r="L31" s="25">
        <v>8.3000000000000007</v>
      </c>
      <c r="M31" s="25">
        <v>21.4</v>
      </c>
      <c r="N31" s="25"/>
      <c r="O31" s="25"/>
      <c r="P31" s="25"/>
      <c r="Q31" s="25">
        <v>4.0999999999999996</v>
      </c>
    </row>
    <row r="32" spans="1:17" ht="15.75" customHeight="1" x14ac:dyDescent="0.25">
      <c r="A32" s="7">
        <v>611101</v>
      </c>
      <c r="B32" s="6" t="s">
        <v>77</v>
      </c>
      <c r="C32" s="10">
        <f t="shared" si="1"/>
        <v>10998.599999999999</v>
      </c>
      <c r="D32" s="7">
        <v>1612.3</v>
      </c>
      <c r="E32" s="7">
        <v>354.7</v>
      </c>
      <c r="F32" s="7">
        <v>4678.7</v>
      </c>
      <c r="G32" s="7">
        <v>18.5</v>
      </c>
      <c r="H32" s="7">
        <v>258.3</v>
      </c>
      <c r="I32" s="7">
        <v>2103</v>
      </c>
      <c r="J32" s="7">
        <v>65.3</v>
      </c>
      <c r="K32" s="7"/>
      <c r="L32" s="7">
        <v>36</v>
      </c>
      <c r="M32" s="7">
        <v>1066.5</v>
      </c>
      <c r="N32" s="7">
        <v>717</v>
      </c>
      <c r="O32" s="7"/>
      <c r="P32" s="7"/>
      <c r="Q32" s="7">
        <v>88.3</v>
      </c>
    </row>
    <row r="33" spans="1:17" ht="24" customHeight="1" x14ac:dyDescent="0.25">
      <c r="A33" s="7">
        <v>611101</v>
      </c>
      <c r="B33" s="6" t="s">
        <v>73</v>
      </c>
      <c r="C33" s="10">
        <f t="shared" si="1"/>
        <v>4624.8</v>
      </c>
      <c r="D33" s="25">
        <v>1983.6</v>
      </c>
      <c r="E33" s="25">
        <v>433</v>
      </c>
      <c r="F33" s="25">
        <v>1304.2</v>
      </c>
      <c r="G33" s="25"/>
      <c r="H33" s="25">
        <v>176.5</v>
      </c>
      <c r="I33" s="25">
        <v>542</v>
      </c>
      <c r="J33" s="25">
        <v>13.8</v>
      </c>
      <c r="K33" s="25"/>
      <c r="L33" s="25"/>
      <c r="M33" s="25"/>
      <c r="N33" s="25">
        <v>6.7</v>
      </c>
      <c r="O33" s="25">
        <v>31.5</v>
      </c>
      <c r="P33" s="25">
        <v>7.8</v>
      </c>
      <c r="Q33" s="25">
        <v>125.7</v>
      </c>
    </row>
    <row r="34" spans="1:17" ht="24" x14ac:dyDescent="0.25">
      <c r="A34" s="7">
        <v>611101</v>
      </c>
      <c r="B34" s="6" t="s">
        <v>63</v>
      </c>
      <c r="C34" s="10">
        <f t="shared" si="1"/>
        <v>1598.5000000000002</v>
      </c>
      <c r="D34" s="25">
        <v>922.3</v>
      </c>
      <c r="E34" s="25">
        <v>196.5</v>
      </c>
      <c r="F34" s="25">
        <v>79.7</v>
      </c>
      <c r="G34" s="25"/>
      <c r="H34" s="25"/>
      <c r="I34" s="25">
        <v>5.7</v>
      </c>
      <c r="J34" s="25"/>
      <c r="K34" s="25"/>
      <c r="L34" s="25">
        <v>12.5</v>
      </c>
      <c r="M34" s="25">
        <v>64.2</v>
      </c>
      <c r="N34" s="25">
        <v>205.9</v>
      </c>
      <c r="O34" s="25"/>
      <c r="P34" s="25">
        <v>0.3</v>
      </c>
      <c r="Q34" s="25">
        <v>111.4</v>
      </c>
    </row>
    <row r="35" spans="1:17" ht="24.75" customHeight="1" x14ac:dyDescent="0.25">
      <c r="A35" s="7">
        <v>611101</v>
      </c>
      <c r="B35" s="6" t="s">
        <v>32</v>
      </c>
      <c r="C35" s="10">
        <f>SUM(D35:Q35)</f>
        <v>2752.8</v>
      </c>
      <c r="D35" s="25">
        <v>1431.8</v>
      </c>
      <c r="E35" s="25">
        <v>291.89999999999998</v>
      </c>
      <c r="F35" s="25">
        <v>291.39999999999998</v>
      </c>
      <c r="G35" s="25"/>
      <c r="H35" s="25">
        <v>2.4</v>
      </c>
      <c r="I35" s="25">
        <v>194.1</v>
      </c>
      <c r="J35" s="25">
        <v>1.5</v>
      </c>
      <c r="K35" s="25"/>
      <c r="L35" s="25">
        <v>80</v>
      </c>
      <c r="M35" s="25">
        <v>18.3</v>
      </c>
      <c r="N35" s="25"/>
      <c r="O35" s="25"/>
      <c r="P35" s="25">
        <v>441.4</v>
      </c>
      <c r="Q35" s="25"/>
    </row>
    <row r="36" spans="1:17" x14ac:dyDescent="0.25">
      <c r="A36" s="7"/>
      <c r="B36" s="19" t="s">
        <v>53</v>
      </c>
      <c r="C36" s="10">
        <f>SUM(C31:C35)</f>
        <v>22399.1</v>
      </c>
      <c r="D36" s="27">
        <f t="shared" ref="D36:Q36" si="5">SUM(D31:D35)</f>
        <v>6857.9</v>
      </c>
      <c r="E36" s="27">
        <f t="shared" si="5"/>
        <v>1475.8000000000002</v>
      </c>
      <c r="F36" s="27">
        <f t="shared" si="5"/>
        <v>7096.1999999999989</v>
      </c>
      <c r="G36" s="27">
        <f t="shared" si="5"/>
        <v>28.4</v>
      </c>
      <c r="H36" s="27">
        <f t="shared" si="5"/>
        <v>506.2</v>
      </c>
      <c r="I36" s="27">
        <f t="shared" si="5"/>
        <v>3224.1</v>
      </c>
      <c r="J36" s="27">
        <f t="shared" si="5"/>
        <v>133.20000000000002</v>
      </c>
      <c r="K36" s="27">
        <f t="shared" si="5"/>
        <v>30</v>
      </c>
      <c r="L36" s="27">
        <f t="shared" si="5"/>
        <v>136.80000000000001</v>
      </c>
      <c r="M36" s="27">
        <f t="shared" si="5"/>
        <v>1170.4000000000001</v>
      </c>
      <c r="N36" s="27">
        <f t="shared" si="5"/>
        <v>929.6</v>
      </c>
      <c r="O36" s="27">
        <f t="shared" si="5"/>
        <v>31.5</v>
      </c>
      <c r="P36" s="27">
        <f t="shared" si="5"/>
        <v>449.5</v>
      </c>
      <c r="Q36" s="27">
        <f t="shared" si="5"/>
        <v>329.5</v>
      </c>
    </row>
    <row r="37" spans="1:17" ht="39" customHeight="1" x14ac:dyDescent="0.25">
      <c r="A37" s="30">
        <v>611110</v>
      </c>
      <c r="B37" s="19" t="s">
        <v>32</v>
      </c>
      <c r="C37" s="10">
        <f>SUM(D37:Q37)</f>
        <v>20433.400000000005</v>
      </c>
      <c r="D37" s="25">
        <v>13423.8</v>
      </c>
      <c r="E37" s="25">
        <v>2939.5</v>
      </c>
      <c r="F37" s="25">
        <v>385.3</v>
      </c>
      <c r="G37" s="25">
        <v>8.4</v>
      </c>
      <c r="H37" s="25">
        <v>259.89999999999998</v>
      </c>
      <c r="I37" s="25">
        <v>392.2</v>
      </c>
      <c r="J37" s="25">
        <v>4.8</v>
      </c>
      <c r="K37" s="25"/>
      <c r="L37" s="25">
        <v>123.9</v>
      </c>
      <c r="M37" s="25">
        <v>1622.4</v>
      </c>
      <c r="N37" s="25"/>
      <c r="O37" s="25">
        <v>9.9</v>
      </c>
      <c r="P37" s="25">
        <v>452.6</v>
      </c>
      <c r="Q37" s="25">
        <v>810.7</v>
      </c>
    </row>
    <row r="38" spans="1:17" ht="26.25" customHeight="1" x14ac:dyDescent="0.25">
      <c r="A38" s="7">
        <v>611120</v>
      </c>
      <c r="B38" s="6" t="s">
        <v>23</v>
      </c>
      <c r="C38" s="10">
        <f t="shared" si="1"/>
        <v>348.00000000000006</v>
      </c>
      <c r="D38" s="25">
        <v>76.900000000000006</v>
      </c>
      <c r="E38" s="25">
        <v>17.399999999999999</v>
      </c>
      <c r="F38" s="25">
        <v>0.9</v>
      </c>
      <c r="G38" s="25"/>
      <c r="H38" s="25"/>
      <c r="I38" s="25">
        <v>0.3</v>
      </c>
      <c r="J38" s="25"/>
      <c r="K38" s="25">
        <v>110.2</v>
      </c>
      <c r="L38" s="25">
        <v>66.7</v>
      </c>
      <c r="M38" s="25">
        <v>68.400000000000006</v>
      </c>
      <c r="N38" s="25"/>
      <c r="O38" s="25">
        <v>7.2</v>
      </c>
      <c r="P38" s="25"/>
      <c r="Q38" s="25"/>
    </row>
    <row r="39" spans="1:17" ht="36.75" customHeight="1" x14ac:dyDescent="0.25">
      <c r="A39" s="7">
        <v>611120</v>
      </c>
      <c r="B39" s="6" t="s">
        <v>62</v>
      </c>
      <c r="C39" s="10">
        <f t="shared" si="1"/>
        <v>61</v>
      </c>
      <c r="D39" s="25">
        <v>27.1</v>
      </c>
      <c r="E39" s="25">
        <v>5.8</v>
      </c>
      <c r="F39" s="25">
        <v>21.7</v>
      </c>
      <c r="G39" s="25"/>
      <c r="H39" s="25"/>
      <c r="I39" s="25">
        <v>3.2</v>
      </c>
      <c r="J39" s="25">
        <v>3.2</v>
      </c>
      <c r="K39" s="25"/>
      <c r="L39" s="25"/>
      <c r="M39" s="25"/>
      <c r="N39" s="25"/>
      <c r="O39" s="25"/>
      <c r="P39" s="25"/>
      <c r="Q39" s="25"/>
    </row>
    <row r="40" spans="1:17" x14ac:dyDescent="0.25">
      <c r="A40" s="7"/>
      <c r="B40" s="19" t="s">
        <v>56</v>
      </c>
      <c r="C40" s="10">
        <f t="shared" ref="C40:P40" si="6">C38+C39</f>
        <v>409.00000000000006</v>
      </c>
      <c r="D40" s="27">
        <f t="shared" si="6"/>
        <v>104</v>
      </c>
      <c r="E40" s="27">
        <f t="shared" si="6"/>
        <v>23.2</v>
      </c>
      <c r="F40" s="27">
        <f t="shared" si="6"/>
        <v>22.599999999999998</v>
      </c>
      <c r="G40" s="27">
        <f t="shared" si="6"/>
        <v>0</v>
      </c>
      <c r="H40" s="27">
        <f t="shared" si="6"/>
        <v>0</v>
      </c>
      <c r="I40" s="27">
        <f t="shared" si="6"/>
        <v>3.5</v>
      </c>
      <c r="J40" s="27">
        <f t="shared" si="6"/>
        <v>3.2</v>
      </c>
      <c r="K40" s="27">
        <f t="shared" si="6"/>
        <v>110.2</v>
      </c>
      <c r="L40" s="27">
        <f t="shared" si="6"/>
        <v>66.7</v>
      </c>
      <c r="M40" s="27">
        <f t="shared" si="6"/>
        <v>68.400000000000006</v>
      </c>
      <c r="N40" s="27">
        <f t="shared" si="6"/>
        <v>0</v>
      </c>
      <c r="O40" s="27">
        <f t="shared" si="6"/>
        <v>7.2</v>
      </c>
      <c r="P40" s="27">
        <f t="shared" si="6"/>
        <v>0</v>
      </c>
      <c r="Q40" s="27">
        <f>Q38+Q39</f>
        <v>0</v>
      </c>
    </row>
    <row r="41" spans="1:17" ht="59.25" customHeight="1" x14ac:dyDescent="0.25">
      <c r="A41" s="7">
        <v>611141</v>
      </c>
      <c r="B41" s="6" t="s">
        <v>68</v>
      </c>
      <c r="C41" s="10">
        <f t="shared" si="1"/>
        <v>58.199999999999996</v>
      </c>
      <c r="D41" s="25"/>
      <c r="E41" s="25"/>
      <c r="F41" s="25">
        <v>6</v>
      </c>
      <c r="G41" s="25"/>
      <c r="H41" s="25"/>
      <c r="I41" s="25">
        <v>5.9</v>
      </c>
      <c r="J41" s="25">
        <v>35.299999999999997</v>
      </c>
      <c r="K41" s="25"/>
      <c r="L41" s="25"/>
      <c r="M41" s="25">
        <v>11</v>
      </c>
      <c r="N41" s="25"/>
      <c r="O41" s="25"/>
      <c r="P41" s="25"/>
      <c r="Q41" s="25"/>
    </row>
    <row r="42" spans="1:17" ht="14.25" customHeight="1" x14ac:dyDescent="0.25">
      <c r="A42" s="7">
        <v>611141</v>
      </c>
      <c r="B42" s="6" t="s">
        <v>37</v>
      </c>
      <c r="C42" s="10">
        <f t="shared" si="1"/>
        <v>0</v>
      </c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</row>
    <row r="43" spans="1:17" x14ac:dyDescent="0.25">
      <c r="A43" s="13">
        <v>611142</v>
      </c>
      <c r="B43" s="6" t="s">
        <v>40</v>
      </c>
      <c r="C43" s="10">
        <f t="shared" si="1"/>
        <v>0</v>
      </c>
      <c r="D43" s="25"/>
      <c r="E43" s="25"/>
      <c r="F43" s="25"/>
      <c r="G43" s="25"/>
      <c r="H43" s="25"/>
      <c r="I43" s="25"/>
      <c r="J43" s="25"/>
      <c r="K43" s="25"/>
      <c r="L43" s="25"/>
      <c r="M43" s="25"/>
      <c r="N43" s="25"/>
      <c r="O43" s="25"/>
      <c r="P43" s="25"/>
      <c r="Q43" s="25"/>
    </row>
    <row r="44" spans="1:17" x14ac:dyDescent="0.25">
      <c r="A44" s="7"/>
      <c r="B44" s="34" t="s">
        <v>1</v>
      </c>
      <c r="C44" s="10">
        <f t="shared" ref="C44:L44" si="7">C11+C19+C21+C25+C30+C36+C37+C40+C41+C42+C43</f>
        <v>44869.3</v>
      </c>
      <c r="D44" s="10">
        <f t="shared" si="7"/>
        <v>20981.5</v>
      </c>
      <c r="E44" s="10">
        <f t="shared" si="7"/>
        <v>4626.9000000000005</v>
      </c>
      <c r="F44" s="10">
        <f t="shared" si="7"/>
        <v>7679.0999999999995</v>
      </c>
      <c r="G44" s="10">
        <f t="shared" si="7"/>
        <v>36.799999999999997</v>
      </c>
      <c r="H44" s="10">
        <f t="shared" si="7"/>
        <v>948.4</v>
      </c>
      <c r="I44" s="10">
        <f t="shared" si="7"/>
        <v>3734.3999999999996</v>
      </c>
      <c r="J44" s="10">
        <f t="shared" si="7"/>
        <v>189.2</v>
      </c>
      <c r="K44" s="10">
        <f t="shared" si="7"/>
        <v>140.19999999999999</v>
      </c>
      <c r="L44" s="10">
        <f t="shared" si="7"/>
        <v>349.90000000000003</v>
      </c>
      <c r="M44" s="27">
        <f>M12+M21+M25+M30+M36+M40+M42+M43+M41+M37</f>
        <v>3069.6000000000004</v>
      </c>
      <c r="N44" s="10">
        <f>N11+N19+N21+N25+N30+N36+N37+N40+N41+N42+N43</f>
        <v>929.6</v>
      </c>
      <c r="O44" s="10">
        <f>O11+O19+O21+O25+O30+O36+O37+O40+O41+O42+O43</f>
        <v>48.6</v>
      </c>
      <c r="P44" s="10">
        <f>P11+P19+P21+P25+P30+P36+P37+P40+P41+P42+P43</f>
        <v>906.8</v>
      </c>
      <c r="Q44" s="10">
        <f>Q12+Q21+Q25+Q30+Q36+Q37+Q40+Q41+Q42+Q43</f>
        <v>1159.5</v>
      </c>
    </row>
  </sheetData>
  <mergeCells count="7">
    <mergeCell ref="C6:Q6"/>
    <mergeCell ref="D7:Q7"/>
    <mergeCell ref="L1:O1"/>
    <mergeCell ref="A6:A8"/>
    <mergeCell ref="B6:B8"/>
    <mergeCell ref="C7:C8"/>
    <mergeCell ref="B3:P3"/>
  </mergeCells>
  <pageMargins left="0.27559055118110237" right="0.39370078740157483" top="0.74803149606299213" bottom="0.39370078740157483" header="0.31496062992125984" footer="0.31496062992125984"/>
  <pageSetup paperSize="9" scale="77" fitToHeight="0" orientation="landscape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Q38"/>
  <sheetViews>
    <sheetView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J35" sqref="J35"/>
    </sheetView>
  </sheetViews>
  <sheetFormatPr defaultRowHeight="15" x14ac:dyDescent="0.25"/>
  <cols>
    <col min="2" max="2" width="30.5703125" customWidth="1"/>
    <col min="4" max="4" width="6.7109375" customWidth="1"/>
    <col min="5" max="5" width="5.7109375" customWidth="1"/>
    <col min="6" max="6" width="6.140625" customWidth="1"/>
    <col min="7" max="7" width="6" customWidth="1"/>
    <col min="8" max="8" width="6.42578125" customWidth="1"/>
    <col min="9" max="9" width="5.7109375" customWidth="1"/>
    <col min="10" max="11" width="6" customWidth="1"/>
    <col min="12" max="12" width="6.28515625" customWidth="1"/>
    <col min="13" max="14" width="6.140625" customWidth="1"/>
    <col min="15" max="15" width="6.42578125" customWidth="1"/>
    <col min="16" max="16" width="6" customWidth="1"/>
    <col min="17" max="17" width="4.28515625" customWidth="1"/>
  </cols>
  <sheetData>
    <row r="2" spans="1:17" ht="36.75" customHeight="1" x14ac:dyDescent="0.25">
      <c r="A2" s="61" t="s">
        <v>31</v>
      </c>
      <c r="B2" s="61" t="s">
        <v>0</v>
      </c>
      <c r="C2" s="61" t="s">
        <v>29</v>
      </c>
      <c r="D2" s="61"/>
      <c r="E2" s="61"/>
      <c r="F2" s="61"/>
      <c r="G2" s="61"/>
      <c r="H2" s="61"/>
      <c r="I2" s="61"/>
      <c r="J2" s="61"/>
      <c r="K2" s="61"/>
      <c r="L2" s="61"/>
      <c r="M2" s="61"/>
      <c r="N2" s="61"/>
      <c r="O2" s="61"/>
      <c r="P2" s="61"/>
      <c r="Q2" s="61"/>
    </row>
    <row r="3" spans="1:17" x14ac:dyDescent="0.25">
      <c r="A3" s="61"/>
      <c r="B3" s="61"/>
      <c r="C3" s="61" t="s">
        <v>1</v>
      </c>
      <c r="D3" s="62" t="s">
        <v>15</v>
      </c>
      <c r="E3" s="62"/>
      <c r="F3" s="62"/>
      <c r="G3" s="62"/>
      <c r="H3" s="62"/>
      <c r="I3" s="62"/>
      <c r="J3" s="62"/>
      <c r="K3" s="62"/>
      <c r="L3" s="62"/>
      <c r="M3" s="62"/>
      <c r="N3" s="62"/>
      <c r="O3" s="62"/>
      <c r="P3" s="62"/>
      <c r="Q3" s="62"/>
    </row>
    <row r="4" spans="1:17" ht="117.75" x14ac:dyDescent="0.25">
      <c r="A4" s="61"/>
      <c r="B4" s="61"/>
      <c r="C4" s="61"/>
      <c r="D4" s="8" t="s">
        <v>2</v>
      </c>
      <c r="E4" s="8" t="s">
        <v>3</v>
      </c>
      <c r="F4" s="8" t="s">
        <v>4</v>
      </c>
      <c r="G4" s="8" t="s">
        <v>5</v>
      </c>
      <c r="H4" s="8" t="s">
        <v>6</v>
      </c>
      <c r="I4" s="8" t="s">
        <v>7</v>
      </c>
      <c r="J4" s="8" t="s">
        <v>8</v>
      </c>
      <c r="K4" s="8" t="s">
        <v>9</v>
      </c>
      <c r="L4" s="8" t="s">
        <v>10</v>
      </c>
      <c r="M4" s="8" t="s">
        <v>11</v>
      </c>
      <c r="N4" s="8" t="s">
        <v>12</v>
      </c>
      <c r="O4" s="8" t="s">
        <v>13</v>
      </c>
      <c r="P4" s="8" t="s">
        <v>25</v>
      </c>
      <c r="Q4" s="8" t="s">
        <v>16</v>
      </c>
    </row>
    <row r="5" spans="1:17" x14ac:dyDescent="0.25">
      <c r="A5" s="9">
        <v>1</v>
      </c>
      <c r="B5" s="9">
        <v>2</v>
      </c>
      <c r="C5" s="9">
        <v>3</v>
      </c>
      <c r="D5" s="9">
        <v>4</v>
      </c>
      <c r="E5" s="9">
        <v>5</v>
      </c>
      <c r="F5" s="9">
        <v>6</v>
      </c>
      <c r="G5" s="9">
        <v>7</v>
      </c>
      <c r="H5" s="9">
        <v>8</v>
      </c>
      <c r="I5" s="9">
        <v>9</v>
      </c>
      <c r="J5" s="9">
        <v>10</v>
      </c>
      <c r="K5" s="9">
        <v>11</v>
      </c>
      <c r="L5" s="9">
        <v>12</v>
      </c>
      <c r="M5" s="9">
        <v>13</v>
      </c>
      <c r="N5" s="9">
        <v>14</v>
      </c>
      <c r="O5" s="9">
        <v>15</v>
      </c>
      <c r="P5" s="9"/>
      <c r="Q5" s="9">
        <v>16</v>
      </c>
    </row>
    <row r="6" spans="1:17" ht="28.5" customHeight="1" x14ac:dyDescent="0.25">
      <c r="A6" s="7">
        <v>611022</v>
      </c>
      <c r="B6" s="6" t="s">
        <v>74</v>
      </c>
      <c r="C6" s="10">
        <f>SUM(D6:Q6)</f>
        <v>0</v>
      </c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</row>
    <row r="7" spans="1:17" ht="30" customHeight="1" x14ac:dyDescent="0.25">
      <c r="A7" s="7">
        <v>611022</v>
      </c>
      <c r="B7" s="6" t="s">
        <v>48</v>
      </c>
      <c r="C7" s="10">
        <f t="shared" ref="C7:C36" si="0">SUM(D7:Q7)</f>
        <v>0</v>
      </c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</row>
    <row r="8" spans="1:17" ht="24" customHeight="1" x14ac:dyDescent="0.25">
      <c r="A8" s="7"/>
      <c r="B8" s="19" t="s">
        <v>42</v>
      </c>
      <c r="C8" s="10">
        <f>SUM(C6:C7)</f>
        <v>0</v>
      </c>
      <c r="D8" s="10">
        <f t="shared" ref="D8:Q8" si="1">SUM(D6:D7)</f>
        <v>0</v>
      </c>
      <c r="E8" s="10">
        <f t="shared" si="1"/>
        <v>0</v>
      </c>
      <c r="F8" s="10">
        <f t="shared" si="1"/>
        <v>0</v>
      </c>
      <c r="G8" s="10">
        <f t="shared" si="1"/>
        <v>0</v>
      </c>
      <c r="H8" s="10">
        <f t="shared" si="1"/>
        <v>0</v>
      </c>
      <c r="I8" s="10">
        <f t="shared" si="1"/>
        <v>0</v>
      </c>
      <c r="J8" s="10">
        <f t="shared" si="1"/>
        <v>0</v>
      </c>
      <c r="K8" s="10">
        <f t="shared" si="1"/>
        <v>0</v>
      </c>
      <c r="L8" s="10">
        <f t="shared" si="1"/>
        <v>0</v>
      </c>
      <c r="M8" s="10">
        <f t="shared" si="1"/>
        <v>0</v>
      </c>
      <c r="N8" s="10">
        <f t="shared" si="1"/>
        <v>0</v>
      </c>
      <c r="O8" s="10">
        <f t="shared" si="1"/>
        <v>0</v>
      </c>
      <c r="P8" s="10">
        <f t="shared" si="1"/>
        <v>0</v>
      </c>
      <c r="Q8" s="10">
        <f t="shared" si="1"/>
        <v>0</v>
      </c>
    </row>
    <row r="9" spans="1:17" ht="24" customHeight="1" x14ac:dyDescent="0.25">
      <c r="A9" s="7">
        <v>611023</v>
      </c>
      <c r="B9" s="5" t="s">
        <v>72</v>
      </c>
      <c r="C9" s="10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</row>
    <row r="10" spans="1:17" ht="39" hidden="1" customHeight="1" x14ac:dyDescent="0.25">
      <c r="A10" s="7">
        <v>611023</v>
      </c>
      <c r="B10" s="5" t="s">
        <v>18</v>
      </c>
      <c r="C10" s="10">
        <f t="shared" si="0"/>
        <v>0</v>
      </c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</row>
    <row r="11" spans="1:17" ht="33.75" customHeight="1" x14ac:dyDescent="0.25">
      <c r="A11" s="7">
        <v>611023</v>
      </c>
      <c r="B11" s="5" t="s">
        <v>47</v>
      </c>
      <c r="C11" s="10">
        <f t="shared" si="0"/>
        <v>0</v>
      </c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</row>
    <row r="12" spans="1:17" ht="24" x14ac:dyDescent="0.25">
      <c r="A12" s="7">
        <v>611023</v>
      </c>
      <c r="B12" s="6" t="s">
        <v>57</v>
      </c>
      <c r="C12" s="10">
        <f t="shared" si="0"/>
        <v>0</v>
      </c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</row>
    <row r="13" spans="1:17" ht="24.75" customHeight="1" x14ac:dyDescent="0.25">
      <c r="A13" s="7">
        <v>611023</v>
      </c>
      <c r="B13" s="5" t="s">
        <v>61</v>
      </c>
      <c r="C13" s="10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</row>
    <row r="14" spans="1:17" ht="36" x14ac:dyDescent="0.25">
      <c r="A14" s="7">
        <v>611023</v>
      </c>
      <c r="B14" s="5" t="s">
        <v>19</v>
      </c>
      <c r="C14" s="10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</row>
    <row r="15" spans="1:17" ht="24" x14ac:dyDescent="0.25">
      <c r="A15" s="7">
        <v>611023</v>
      </c>
      <c r="B15" s="6" t="s">
        <v>50</v>
      </c>
      <c r="C15" s="10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</row>
    <row r="16" spans="1:17" x14ac:dyDescent="0.25">
      <c r="A16" s="7"/>
      <c r="B16" s="19" t="s">
        <v>43</v>
      </c>
      <c r="C16" s="10">
        <f>C9+C10+C11+C12+C13+C14+C15</f>
        <v>0</v>
      </c>
      <c r="D16" s="10">
        <f>D9+D10+D11+D12+D13+D14+D15</f>
        <v>0</v>
      </c>
      <c r="E16" s="10">
        <f t="shared" ref="E16:Q16" si="2">E9+E10+E11+E12+E13+E14+E15</f>
        <v>0</v>
      </c>
      <c r="F16" s="10">
        <f t="shared" si="2"/>
        <v>0</v>
      </c>
      <c r="G16" s="10">
        <f t="shared" si="2"/>
        <v>0</v>
      </c>
      <c r="H16" s="10">
        <f t="shared" si="2"/>
        <v>0</v>
      </c>
      <c r="I16" s="10">
        <f t="shared" si="2"/>
        <v>0</v>
      </c>
      <c r="J16" s="10">
        <f t="shared" si="2"/>
        <v>0</v>
      </c>
      <c r="K16" s="10">
        <f t="shared" si="2"/>
        <v>0</v>
      </c>
      <c r="L16" s="10">
        <f t="shared" si="2"/>
        <v>0</v>
      </c>
      <c r="M16" s="10">
        <f t="shared" si="2"/>
        <v>0</v>
      </c>
      <c r="N16" s="10">
        <f t="shared" si="2"/>
        <v>0</v>
      </c>
      <c r="O16" s="10">
        <f t="shared" si="2"/>
        <v>0</v>
      </c>
      <c r="P16" s="10">
        <f t="shared" si="2"/>
        <v>0</v>
      </c>
      <c r="Q16" s="10">
        <f t="shared" si="2"/>
        <v>0</v>
      </c>
    </row>
    <row r="17" spans="1:17" ht="24" x14ac:dyDescent="0.25">
      <c r="A17" s="7">
        <v>611025</v>
      </c>
      <c r="B17" s="5" t="s">
        <v>66</v>
      </c>
      <c r="C17" s="10">
        <f t="shared" si="0"/>
        <v>0</v>
      </c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</row>
    <row r="18" spans="1:17" ht="24" x14ac:dyDescent="0.25">
      <c r="A18" s="7">
        <v>611025</v>
      </c>
      <c r="B18" s="6" t="s">
        <v>58</v>
      </c>
      <c r="C18" s="10">
        <f t="shared" si="0"/>
        <v>0</v>
      </c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</row>
    <row r="19" spans="1:17" ht="46.5" customHeight="1" x14ac:dyDescent="0.25">
      <c r="A19" s="7">
        <v>611025</v>
      </c>
      <c r="B19" s="6" t="s">
        <v>60</v>
      </c>
      <c r="C19" s="10">
        <f t="shared" si="0"/>
        <v>0</v>
      </c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</row>
    <row r="20" spans="1:17" x14ac:dyDescent="0.25">
      <c r="A20" s="7"/>
      <c r="B20" s="19" t="s">
        <v>51</v>
      </c>
      <c r="C20" s="10">
        <f>SUM(D17:Q19)</f>
        <v>0</v>
      </c>
      <c r="D20" s="10">
        <f>D18+D19</f>
        <v>0</v>
      </c>
      <c r="E20" s="10">
        <f t="shared" ref="E20:Q20" si="3">E18+E19</f>
        <v>0</v>
      </c>
      <c r="F20" s="10">
        <f t="shared" si="3"/>
        <v>0</v>
      </c>
      <c r="G20" s="10">
        <f t="shared" si="3"/>
        <v>0</v>
      </c>
      <c r="H20" s="10">
        <f t="shared" si="3"/>
        <v>0</v>
      </c>
      <c r="I20" s="10">
        <f t="shared" si="3"/>
        <v>0</v>
      </c>
      <c r="J20" s="10">
        <f t="shared" si="3"/>
        <v>0</v>
      </c>
      <c r="K20" s="10">
        <f t="shared" si="3"/>
        <v>0</v>
      </c>
      <c r="L20" s="10">
        <f t="shared" si="3"/>
        <v>0</v>
      </c>
      <c r="M20" s="10">
        <f t="shared" si="3"/>
        <v>0</v>
      </c>
      <c r="N20" s="10">
        <f t="shared" si="3"/>
        <v>0</v>
      </c>
      <c r="O20" s="10">
        <f t="shared" si="3"/>
        <v>0</v>
      </c>
      <c r="P20" s="10">
        <f t="shared" si="3"/>
        <v>0</v>
      </c>
      <c r="Q20" s="10">
        <f t="shared" si="3"/>
        <v>0</v>
      </c>
    </row>
    <row r="21" spans="1:17" ht="36" x14ac:dyDescent="0.25">
      <c r="A21" s="7">
        <v>611070</v>
      </c>
      <c r="B21" s="6" t="s">
        <v>20</v>
      </c>
      <c r="C21" s="10">
        <f t="shared" si="0"/>
        <v>0</v>
      </c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</row>
    <row r="22" spans="1:17" ht="36" x14ac:dyDescent="0.25">
      <c r="A22" s="7">
        <v>611070</v>
      </c>
      <c r="B22" s="6" t="s">
        <v>76</v>
      </c>
      <c r="C22" s="10">
        <f t="shared" si="0"/>
        <v>0</v>
      </c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</row>
    <row r="23" spans="1:17" ht="41.25" customHeight="1" x14ac:dyDescent="0.25">
      <c r="A23" s="7">
        <v>611070</v>
      </c>
      <c r="B23" s="6" t="s">
        <v>21</v>
      </c>
      <c r="C23" s="10">
        <f t="shared" si="0"/>
        <v>0</v>
      </c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</row>
    <row r="24" spans="1:17" ht="39.75" customHeight="1" x14ac:dyDescent="0.25">
      <c r="A24" s="7">
        <v>611070</v>
      </c>
      <c r="B24" s="6" t="s">
        <v>22</v>
      </c>
      <c r="C24" s="10">
        <f t="shared" si="0"/>
        <v>0</v>
      </c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</row>
    <row r="25" spans="1:17" x14ac:dyDescent="0.25">
      <c r="A25" s="7"/>
      <c r="B25" s="19" t="s">
        <v>36</v>
      </c>
      <c r="C25" s="10">
        <f t="shared" ref="C25:P25" si="4">SUM(C21:C24)</f>
        <v>0</v>
      </c>
      <c r="D25" s="10">
        <f t="shared" si="4"/>
        <v>0</v>
      </c>
      <c r="E25" s="10">
        <f t="shared" si="4"/>
        <v>0</v>
      </c>
      <c r="F25" s="10">
        <f t="shared" si="4"/>
        <v>0</v>
      </c>
      <c r="G25" s="10">
        <f t="shared" si="4"/>
        <v>0</v>
      </c>
      <c r="H25" s="10">
        <f t="shared" si="4"/>
        <v>0</v>
      </c>
      <c r="I25" s="10">
        <f t="shared" si="4"/>
        <v>0</v>
      </c>
      <c r="J25" s="10">
        <f t="shared" si="4"/>
        <v>0</v>
      </c>
      <c r="K25" s="10">
        <f t="shared" si="4"/>
        <v>0</v>
      </c>
      <c r="L25" s="10">
        <f t="shared" si="4"/>
        <v>0</v>
      </c>
      <c r="M25" s="10">
        <f t="shared" si="4"/>
        <v>0</v>
      </c>
      <c r="N25" s="10">
        <f t="shared" si="4"/>
        <v>0</v>
      </c>
      <c r="O25" s="10">
        <f t="shared" si="4"/>
        <v>0</v>
      </c>
      <c r="P25" s="10">
        <f t="shared" si="4"/>
        <v>0</v>
      </c>
      <c r="Q25" s="10">
        <f>SUM(Q21:Q24)</f>
        <v>0</v>
      </c>
    </row>
    <row r="26" spans="1:17" ht="36" x14ac:dyDescent="0.25">
      <c r="A26" s="7">
        <v>611101</v>
      </c>
      <c r="B26" s="6" t="s">
        <v>67</v>
      </c>
      <c r="C26" s="10">
        <f>SUM(D26:P26)</f>
        <v>0</v>
      </c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</row>
    <row r="27" spans="1:17" ht="24" x14ac:dyDescent="0.25">
      <c r="A27" s="7">
        <v>611101</v>
      </c>
      <c r="B27" s="6" t="s">
        <v>77</v>
      </c>
      <c r="C27" s="10">
        <f>SUM(D27:P27)</f>
        <v>0</v>
      </c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</row>
    <row r="28" spans="1:17" ht="24" x14ac:dyDescent="0.25">
      <c r="A28" s="7">
        <v>611101</v>
      </c>
      <c r="B28" s="6" t="s">
        <v>73</v>
      </c>
      <c r="C28" s="10">
        <f>SUM(D28:P28)</f>
        <v>0</v>
      </c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</row>
    <row r="29" spans="1:17" ht="24" x14ac:dyDescent="0.25">
      <c r="A29" s="7">
        <v>611101</v>
      </c>
      <c r="B29" s="6" t="s">
        <v>63</v>
      </c>
      <c r="C29" s="10">
        <f>SUM(D29:P29)</f>
        <v>0</v>
      </c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</row>
    <row r="30" spans="1:17" x14ac:dyDescent="0.25">
      <c r="A30" s="7"/>
      <c r="B30" s="19" t="s">
        <v>53</v>
      </c>
      <c r="C30" s="10">
        <f t="shared" ref="C30:Q30" si="5">SUM(C26:C29)</f>
        <v>0</v>
      </c>
      <c r="D30" s="10">
        <f t="shared" si="5"/>
        <v>0</v>
      </c>
      <c r="E30" s="10">
        <f t="shared" si="5"/>
        <v>0</v>
      </c>
      <c r="F30" s="10">
        <f t="shared" si="5"/>
        <v>0</v>
      </c>
      <c r="G30" s="10">
        <f t="shared" si="5"/>
        <v>0</v>
      </c>
      <c r="H30" s="10">
        <f t="shared" si="5"/>
        <v>0</v>
      </c>
      <c r="I30" s="10">
        <f t="shared" si="5"/>
        <v>0</v>
      </c>
      <c r="J30" s="10">
        <f t="shared" si="5"/>
        <v>0</v>
      </c>
      <c r="K30" s="10">
        <f t="shared" si="5"/>
        <v>0</v>
      </c>
      <c r="L30" s="10">
        <f t="shared" si="5"/>
        <v>0</v>
      </c>
      <c r="M30" s="10">
        <f t="shared" si="5"/>
        <v>0</v>
      </c>
      <c r="N30" s="10">
        <f t="shared" si="5"/>
        <v>0</v>
      </c>
      <c r="O30" s="10">
        <f t="shared" si="5"/>
        <v>0</v>
      </c>
      <c r="P30" s="10">
        <f t="shared" si="5"/>
        <v>0</v>
      </c>
      <c r="Q30" s="10">
        <f t="shared" si="5"/>
        <v>0</v>
      </c>
    </row>
    <row r="31" spans="1:17" ht="41.25" customHeight="1" x14ac:dyDescent="0.25">
      <c r="A31" s="7">
        <v>611110</v>
      </c>
      <c r="B31" s="6" t="s">
        <v>32</v>
      </c>
      <c r="C31" s="10">
        <f t="shared" si="0"/>
        <v>0</v>
      </c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</row>
    <row r="32" spans="1:17" ht="36" x14ac:dyDescent="0.25">
      <c r="A32" s="7">
        <v>611120</v>
      </c>
      <c r="B32" s="6" t="s">
        <v>23</v>
      </c>
      <c r="C32" s="10">
        <f t="shared" si="0"/>
        <v>0</v>
      </c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</row>
    <row r="33" spans="1:17" ht="43.5" customHeight="1" x14ac:dyDescent="0.25">
      <c r="A33" s="7">
        <v>611120</v>
      </c>
      <c r="B33" s="6" t="s">
        <v>62</v>
      </c>
      <c r="C33" s="10">
        <f t="shared" si="0"/>
        <v>0</v>
      </c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</row>
    <row r="34" spans="1:17" ht="30.75" customHeight="1" x14ac:dyDescent="0.25">
      <c r="A34" s="7"/>
      <c r="B34" s="19" t="s">
        <v>35</v>
      </c>
      <c r="C34" s="10">
        <f t="shared" ref="C34:Q34" si="6">C32+C33</f>
        <v>0</v>
      </c>
      <c r="D34" s="10">
        <f t="shared" si="6"/>
        <v>0</v>
      </c>
      <c r="E34" s="10">
        <f t="shared" si="6"/>
        <v>0</v>
      </c>
      <c r="F34" s="10">
        <f t="shared" si="6"/>
        <v>0</v>
      </c>
      <c r="G34" s="10">
        <f t="shared" si="6"/>
        <v>0</v>
      </c>
      <c r="H34" s="10">
        <f t="shared" si="6"/>
        <v>0</v>
      </c>
      <c r="I34" s="10">
        <f t="shared" si="6"/>
        <v>0</v>
      </c>
      <c r="J34" s="10">
        <f t="shared" si="6"/>
        <v>0</v>
      </c>
      <c r="K34" s="10">
        <f t="shared" si="6"/>
        <v>0</v>
      </c>
      <c r="L34" s="10">
        <f t="shared" si="6"/>
        <v>0</v>
      </c>
      <c r="M34" s="10">
        <f t="shared" si="6"/>
        <v>0</v>
      </c>
      <c r="N34" s="10">
        <f t="shared" si="6"/>
        <v>0</v>
      </c>
      <c r="O34" s="10">
        <f t="shared" si="6"/>
        <v>0</v>
      </c>
      <c r="P34" s="10">
        <f t="shared" si="6"/>
        <v>0</v>
      </c>
      <c r="Q34" s="10">
        <f t="shared" si="6"/>
        <v>0</v>
      </c>
    </row>
    <row r="35" spans="1:17" ht="63.75" customHeight="1" x14ac:dyDescent="0.25">
      <c r="A35" s="7">
        <v>611141</v>
      </c>
      <c r="B35" s="6" t="s">
        <v>69</v>
      </c>
      <c r="C35" s="10">
        <f t="shared" si="0"/>
        <v>0</v>
      </c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</row>
    <row r="36" spans="1:17" ht="41.25" customHeight="1" x14ac:dyDescent="0.25">
      <c r="A36" s="7">
        <v>611141</v>
      </c>
      <c r="B36" s="6" t="s">
        <v>37</v>
      </c>
      <c r="C36" s="10">
        <f t="shared" si="0"/>
        <v>0</v>
      </c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</row>
    <row r="37" spans="1:17" x14ac:dyDescent="0.25">
      <c r="A37" s="13">
        <v>611142</v>
      </c>
      <c r="B37" s="6" t="s">
        <v>38</v>
      </c>
      <c r="C37" s="10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</row>
    <row r="38" spans="1:17" x14ac:dyDescent="0.25">
      <c r="B38" s="11" t="s">
        <v>1</v>
      </c>
      <c r="C38" s="10">
        <f>C8+C16+C20+C25+C30+C31+C34+C35+ C36+C37</f>
        <v>0</v>
      </c>
      <c r="D38" s="10">
        <f>D8+D16+D20+D25+D30+D31+D34+D35+ D36+D37</f>
        <v>0</v>
      </c>
      <c r="E38" s="10">
        <f t="shared" ref="E38:Q38" si="7">E8+E16+E20+E25+E30+E31+E34+E35+ E36+E37</f>
        <v>0</v>
      </c>
      <c r="F38" s="10">
        <f t="shared" si="7"/>
        <v>0</v>
      </c>
      <c r="G38" s="10">
        <f t="shared" si="7"/>
        <v>0</v>
      </c>
      <c r="H38" s="10">
        <f t="shared" si="7"/>
        <v>0</v>
      </c>
      <c r="I38" s="10">
        <f t="shared" si="7"/>
        <v>0</v>
      </c>
      <c r="J38" s="10">
        <f t="shared" si="7"/>
        <v>0</v>
      </c>
      <c r="K38" s="10">
        <f t="shared" si="7"/>
        <v>0</v>
      </c>
      <c r="L38" s="10">
        <f t="shared" si="7"/>
        <v>0</v>
      </c>
      <c r="M38" s="10">
        <f t="shared" si="7"/>
        <v>0</v>
      </c>
      <c r="N38" s="10">
        <f t="shared" si="7"/>
        <v>0</v>
      </c>
      <c r="O38" s="10">
        <f t="shared" si="7"/>
        <v>0</v>
      </c>
      <c r="P38" s="10">
        <f t="shared" si="7"/>
        <v>0</v>
      </c>
      <c r="Q38" s="10">
        <f t="shared" si="7"/>
        <v>0</v>
      </c>
    </row>
  </sheetData>
  <mergeCells count="5">
    <mergeCell ref="A2:A4"/>
    <mergeCell ref="B2:B4"/>
    <mergeCell ref="C2:Q2"/>
    <mergeCell ref="C3:C4"/>
    <mergeCell ref="D3:Q3"/>
  </mergeCells>
  <pageMargins left="0.70866141732283472" right="0.70866141732283472" top="0.74803149606299213" bottom="0.74803149606299213" header="0.31496062992125984" footer="0.31496062992125984"/>
  <pageSetup paperSize="9" scale="63" orientation="portrait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T40"/>
  <sheetViews>
    <sheetView workbookViewId="0">
      <pane xSplit="1" ySplit="5" topLeftCell="B30" activePane="bottomRight" state="frozen"/>
      <selection pane="topRight" activeCell="B1" sqref="B1"/>
      <selection pane="bottomLeft" activeCell="A6" sqref="A6"/>
      <selection pane="bottomRight" activeCell="V33" sqref="V33"/>
    </sheetView>
  </sheetViews>
  <sheetFormatPr defaultRowHeight="15" x14ac:dyDescent="0.25"/>
  <cols>
    <col min="1" max="1" width="7.42578125" customWidth="1"/>
    <col min="2" max="2" width="30.140625" customWidth="1"/>
    <col min="9" max="9" width="9.5703125" customWidth="1"/>
    <col min="10" max="10" width="7" customWidth="1"/>
    <col min="11" max="11" width="7.5703125" customWidth="1"/>
    <col min="12" max="12" width="8.42578125" customWidth="1"/>
    <col min="13" max="13" width="6.5703125" customWidth="1"/>
    <col min="14" max="14" width="6.85546875" customWidth="1"/>
    <col min="15" max="15" width="7" customWidth="1"/>
    <col min="27" max="27" width="9.140625" customWidth="1"/>
  </cols>
  <sheetData>
    <row r="2" spans="1:20" ht="30" customHeight="1" x14ac:dyDescent="0.25">
      <c r="A2" s="61" t="s">
        <v>31</v>
      </c>
      <c r="B2" s="61" t="s">
        <v>0</v>
      </c>
      <c r="C2" s="61" t="s">
        <v>41</v>
      </c>
      <c r="D2" s="61"/>
      <c r="E2" s="61"/>
      <c r="F2" s="61"/>
      <c r="G2" s="61"/>
      <c r="H2" s="61"/>
      <c r="I2" s="61"/>
      <c r="J2" s="61"/>
      <c r="K2" s="61"/>
      <c r="L2" s="61"/>
      <c r="M2" s="61"/>
      <c r="N2" s="61"/>
      <c r="O2" s="61"/>
      <c r="P2" s="61"/>
      <c r="Q2" s="61"/>
      <c r="T2" t="s">
        <v>84</v>
      </c>
    </row>
    <row r="3" spans="1:20" x14ac:dyDescent="0.25">
      <c r="A3" s="61"/>
      <c r="B3" s="61"/>
      <c r="C3" s="61" t="s">
        <v>1</v>
      </c>
      <c r="D3" s="62" t="s">
        <v>15</v>
      </c>
      <c r="E3" s="62"/>
      <c r="F3" s="62"/>
      <c r="G3" s="62"/>
      <c r="H3" s="62"/>
      <c r="I3" s="62"/>
      <c r="J3" s="62"/>
      <c r="K3" s="62"/>
      <c r="L3" s="62"/>
      <c r="M3" s="62"/>
      <c r="N3" s="62"/>
      <c r="O3" s="62"/>
      <c r="P3" s="62"/>
      <c r="Q3" s="62"/>
    </row>
    <row r="4" spans="1:20" ht="95.25" x14ac:dyDescent="0.25">
      <c r="A4" s="61"/>
      <c r="B4" s="61"/>
      <c r="C4" s="61"/>
      <c r="D4" s="8" t="s">
        <v>2</v>
      </c>
      <c r="E4" s="8" t="s">
        <v>3</v>
      </c>
      <c r="F4" s="8" t="s">
        <v>4</v>
      </c>
      <c r="G4" s="8" t="s">
        <v>5</v>
      </c>
      <c r="H4" s="8" t="s">
        <v>6</v>
      </c>
      <c r="I4" s="8" t="s">
        <v>7</v>
      </c>
      <c r="J4" s="8" t="s">
        <v>8</v>
      </c>
      <c r="K4" s="8" t="s">
        <v>9</v>
      </c>
      <c r="L4" s="8" t="s">
        <v>10</v>
      </c>
      <c r="M4" s="8" t="s">
        <v>11</v>
      </c>
      <c r="N4" s="8" t="s">
        <v>12</v>
      </c>
      <c r="O4" s="8" t="s">
        <v>13</v>
      </c>
      <c r="P4" s="8" t="s">
        <v>26</v>
      </c>
      <c r="Q4" s="8" t="s">
        <v>16</v>
      </c>
    </row>
    <row r="5" spans="1:20" x14ac:dyDescent="0.25">
      <c r="A5" s="9">
        <v>1</v>
      </c>
      <c r="B5" s="9">
        <v>2</v>
      </c>
      <c r="C5" s="9">
        <v>3</v>
      </c>
      <c r="D5" s="9">
        <v>4</v>
      </c>
      <c r="E5" s="9">
        <v>5</v>
      </c>
      <c r="F5" s="9">
        <v>6</v>
      </c>
      <c r="G5" s="9">
        <v>7</v>
      </c>
      <c r="H5" s="9">
        <v>8</v>
      </c>
      <c r="I5" s="9">
        <v>9</v>
      </c>
      <c r="J5" s="9">
        <v>10</v>
      </c>
      <c r="K5" s="9">
        <v>11</v>
      </c>
      <c r="L5" s="9">
        <v>12</v>
      </c>
      <c r="M5" s="9">
        <v>13</v>
      </c>
      <c r="N5" s="9">
        <v>14</v>
      </c>
      <c r="O5" s="9">
        <v>15</v>
      </c>
      <c r="P5" s="9"/>
      <c r="Q5" s="9">
        <v>16</v>
      </c>
    </row>
    <row r="6" spans="1:20" ht="24" x14ac:dyDescent="0.25">
      <c r="A6" s="7">
        <v>611022</v>
      </c>
      <c r="B6" s="6" t="s">
        <v>49</v>
      </c>
      <c r="C6" s="10">
        <f>SUM(D6:Q6)</f>
        <v>728</v>
      </c>
      <c r="D6" s="25"/>
      <c r="E6" s="25"/>
      <c r="F6" s="25">
        <v>582.4</v>
      </c>
      <c r="G6" s="25"/>
      <c r="H6" s="25">
        <v>145.6</v>
      </c>
      <c r="I6" s="25"/>
      <c r="J6" s="25"/>
      <c r="K6" s="25"/>
      <c r="L6" s="25"/>
      <c r="M6" s="25"/>
      <c r="N6" s="25"/>
      <c r="O6" s="25"/>
      <c r="P6" s="25"/>
      <c r="Q6" s="25"/>
    </row>
    <row r="7" spans="1:20" ht="24" x14ac:dyDescent="0.25">
      <c r="A7" s="7">
        <v>611022</v>
      </c>
      <c r="B7" s="6" t="s">
        <v>48</v>
      </c>
      <c r="C7" s="10">
        <f>SUM(D7:Q7)</f>
        <v>720.2</v>
      </c>
      <c r="D7" s="25"/>
      <c r="E7" s="25"/>
      <c r="F7" s="25">
        <v>295.3</v>
      </c>
      <c r="G7" s="25"/>
      <c r="H7" s="25">
        <v>151.5</v>
      </c>
      <c r="I7" s="25">
        <v>122.6</v>
      </c>
      <c r="J7" s="25"/>
      <c r="K7" s="25"/>
      <c r="L7" s="25"/>
      <c r="M7" s="25"/>
      <c r="N7" s="25">
        <v>4.0999999999999996</v>
      </c>
      <c r="O7" s="25"/>
      <c r="P7" s="25">
        <v>1.6</v>
      </c>
      <c r="Q7" s="25">
        <v>145.1</v>
      </c>
    </row>
    <row r="8" spans="1:20" x14ac:dyDescent="0.25">
      <c r="A8" s="9"/>
      <c r="B8" s="19" t="s">
        <v>45</v>
      </c>
      <c r="C8" s="10">
        <f>SUM(C6:C7)</f>
        <v>1448.2</v>
      </c>
      <c r="D8" s="27">
        <f t="shared" ref="D8:Q8" si="0">SUM(D6:D7)</f>
        <v>0</v>
      </c>
      <c r="E8" s="27">
        <f t="shared" si="0"/>
        <v>0</v>
      </c>
      <c r="F8" s="27">
        <f t="shared" si="0"/>
        <v>877.7</v>
      </c>
      <c r="G8" s="27">
        <f t="shared" si="0"/>
        <v>0</v>
      </c>
      <c r="H8" s="27">
        <f t="shared" si="0"/>
        <v>297.10000000000002</v>
      </c>
      <c r="I8" s="27">
        <f t="shared" si="0"/>
        <v>122.6</v>
      </c>
      <c r="J8" s="27">
        <f t="shared" si="0"/>
        <v>0</v>
      </c>
      <c r="K8" s="27">
        <f t="shared" si="0"/>
        <v>0</v>
      </c>
      <c r="L8" s="27">
        <f t="shared" si="0"/>
        <v>0</v>
      </c>
      <c r="M8" s="27">
        <f t="shared" si="0"/>
        <v>0</v>
      </c>
      <c r="N8" s="27">
        <f t="shared" si="0"/>
        <v>4.0999999999999996</v>
      </c>
      <c r="O8" s="27">
        <f t="shared" si="0"/>
        <v>0</v>
      </c>
      <c r="P8" s="27">
        <f t="shared" si="0"/>
        <v>1.6</v>
      </c>
      <c r="Q8" s="27">
        <f t="shared" si="0"/>
        <v>145.1</v>
      </c>
    </row>
    <row r="9" spans="1:20" ht="24" customHeight="1" x14ac:dyDescent="0.25">
      <c r="A9" s="7">
        <v>611023</v>
      </c>
      <c r="B9" s="5" t="s">
        <v>72</v>
      </c>
      <c r="C9" s="10">
        <f>SUM(D9:Q9)</f>
        <v>950.30000000000007</v>
      </c>
      <c r="D9" s="25"/>
      <c r="E9" s="25"/>
      <c r="F9" s="25">
        <v>749.2</v>
      </c>
      <c r="G9" s="25"/>
      <c r="H9" s="25">
        <v>122.8</v>
      </c>
      <c r="I9" s="25"/>
      <c r="J9" s="25"/>
      <c r="K9" s="25"/>
      <c r="L9" s="25"/>
      <c r="M9" s="25"/>
      <c r="N9" s="25"/>
      <c r="O9" s="25"/>
      <c r="P9" s="25">
        <v>2.6</v>
      </c>
      <c r="Q9" s="25">
        <v>75.7</v>
      </c>
    </row>
    <row r="10" spans="1:20" ht="38.25" hidden="1" customHeight="1" x14ac:dyDescent="0.25">
      <c r="A10" s="7">
        <v>611023</v>
      </c>
      <c r="B10" s="5" t="s">
        <v>18</v>
      </c>
      <c r="C10" s="10">
        <f t="shared" ref="C10:C38" si="1">SUM(D10:Q10)</f>
        <v>0</v>
      </c>
      <c r="D10" s="25"/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</row>
    <row r="11" spans="1:20" ht="24" x14ac:dyDescent="0.25">
      <c r="A11" s="7">
        <v>611023</v>
      </c>
      <c r="B11" s="5" t="s">
        <v>64</v>
      </c>
      <c r="C11" s="10">
        <f t="shared" si="1"/>
        <v>502.50000000000006</v>
      </c>
      <c r="D11" s="25"/>
      <c r="E11" s="25"/>
      <c r="F11" s="25">
        <v>447.3</v>
      </c>
      <c r="G11" s="25"/>
      <c r="H11" s="25">
        <v>30.6</v>
      </c>
      <c r="I11" s="25"/>
      <c r="J11" s="25"/>
      <c r="K11" s="25"/>
      <c r="L11" s="25"/>
      <c r="M11" s="25"/>
      <c r="N11" s="25"/>
      <c r="O11" s="25"/>
      <c r="P11" s="25"/>
      <c r="Q11" s="25">
        <v>24.6</v>
      </c>
    </row>
    <row r="12" spans="1:20" ht="16.5" customHeight="1" x14ac:dyDescent="0.25">
      <c r="A12" s="7">
        <v>611023</v>
      </c>
      <c r="B12" s="6" t="s">
        <v>71</v>
      </c>
      <c r="C12" s="10">
        <f t="shared" si="1"/>
        <v>330</v>
      </c>
      <c r="D12" s="25"/>
      <c r="E12" s="25"/>
      <c r="F12" s="25">
        <v>315</v>
      </c>
      <c r="G12" s="25"/>
      <c r="H12" s="25">
        <v>15</v>
      </c>
      <c r="I12" s="25"/>
      <c r="J12" s="25"/>
      <c r="K12" s="25"/>
      <c r="L12" s="25"/>
      <c r="M12" s="25"/>
      <c r="N12" s="25"/>
      <c r="O12" s="25"/>
      <c r="P12" s="25"/>
      <c r="Q12" s="25"/>
    </row>
    <row r="13" spans="1:20" ht="22.5" customHeight="1" x14ac:dyDescent="0.25">
      <c r="A13" s="7">
        <v>611023</v>
      </c>
      <c r="B13" s="5" t="s">
        <v>65</v>
      </c>
      <c r="C13" s="10">
        <f t="shared" si="1"/>
        <v>320.5</v>
      </c>
      <c r="D13" s="25"/>
      <c r="E13" s="25"/>
      <c r="F13" s="25">
        <v>27.5</v>
      </c>
      <c r="G13" s="25"/>
      <c r="H13" s="25">
        <v>0.3</v>
      </c>
      <c r="I13" s="25"/>
      <c r="J13" s="25"/>
      <c r="K13" s="25"/>
      <c r="L13" s="25"/>
      <c r="M13" s="25"/>
      <c r="N13" s="25"/>
      <c r="O13" s="25"/>
      <c r="P13" s="25"/>
      <c r="Q13" s="25">
        <v>292.7</v>
      </c>
    </row>
    <row r="14" spans="1:20" ht="33.75" customHeight="1" x14ac:dyDescent="0.25">
      <c r="A14" s="7">
        <v>611023</v>
      </c>
      <c r="B14" s="5" t="s">
        <v>19</v>
      </c>
      <c r="C14" s="10">
        <f t="shared" si="1"/>
        <v>298.7</v>
      </c>
      <c r="D14" s="25"/>
      <c r="E14" s="25"/>
      <c r="F14" s="25">
        <v>52.9</v>
      </c>
      <c r="G14" s="25"/>
      <c r="H14" s="25"/>
      <c r="I14" s="25">
        <v>245.8</v>
      </c>
      <c r="J14" s="25"/>
      <c r="K14" s="25"/>
      <c r="L14" s="25"/>
      <c r="M14" s="25"/>
      <c r="N14" s="25"/>
      <c r="O14" s="25"/>
      <c r="P14" s="25"/>
      <c r="Q14" s="25"/>
    </row>
    <row r="15" spans="1:20" ht="21" customHeight="1" x14ac:dyDescent="0.25">
      <c r="A15" s="7">
        <v>611023</v>
      </c>
      <c r="B15" s="6" t="s">
        <v>50</v>
      </c>
      <c r="C15" s="10">
        <f t="shared" si="1"/>
        <v>4</v>
      </c>
      <c r="D15" s="25"/>
      <c r="E15" s="25"/>
      <c r="F15" s="25"/>
      <c r="G15" s="25"/>
      <c r="H15" s="25">
        <v>4</v>
      </c>
      <c r="I15" s="25"/>
      <c r="J15" s="25"/>
      <c r="K15" s="25"/>
      <c r="L15" s="25"/>
      <c r="M15" s="25"/>
      <c r="N15" s="25"/>
      <c r="O15" s="25"/>
      <c r="P15" s="25"/>
      <c r="Q15" s="25"/>
    </row>
    <row r="16" spans="1:20" x14ac:dyDescent="0.25">
      <c r="A16" s="7"/>
      <c r="B16" s="19" t="s">
        <v>46</v>
      </c>
      <c r="C16" s="10">
        <f>C9+C10+C11+C12+C13+C14+C15</f>
        <v>2406</v>
      </c>
      <c r="D16" s="27">
        <f>D9+D10+D11+D12+D13+D14+D15</f>
        <v>0</v>
      </c>
      <c r="E16" s="27">
        <f t="shared" ref="E16:Q16" si="2">E9+E10+E11+E12+E13+E14+E15</f>
        <v>0</v>
      </c>
      <c r="F16" s="27">
        <f t="shared" si="2"/>
        <v>1591.9</v>
      </c>
      <c r="G16" s="27">
        <f t="shared" si="2"/>
        <v>0</v>
      </c>
      <c r="H16" s="27">
        <f t="shared" si="2"/>
        <v>172.70000000000002</v>
      </c>
      <c r="I16" s="27">
        <f t="shared" si="2"/>
        <v>245.8</v>
      </c>
      <c r="J16" s="27">
        <f t="shared" si="2"/>
        <v>0</v>
      </c>
      <c r="K16" s="27">
        <f t="shared" si="2"/>
        <v>0</v>
      </c>
      <c r="L16" s="27">
        <f t="shared" si="2"/>
        <v>0</v>
      </c>
      <c r="M16" s="27">
        <f t="shared" si="2"/>
        <v>0</v>
      </c>
      <c r="N16" s="27">
        <f t="shared" si="2"/>
        <v>0</v>
      </c>
      <c r="O16" s="27">
        <f t="shared" si="2"/>
        <v>0</v>
      </c>
      <c r="P16" s="27">
        <f t="shared" si="2"/>
        <v>2.6</v>
      </c>
      <c r="Q16" s="27">
        <f t="shared" si="2"/>
        <v>393</v>
      </c>
    </row>
    <row r="17" spans="1:17" ht="25.5" customHeight="1" x14ac:dyDescent="0.25">
      <c r="A17" s="7">
        <v>611025</v>
      </c>
      <c r="B17" s="5" t="s">
        <v>66</v>
      </c>
      <c r="C17" s="10">
        <f t="shared" si="1"/>
        <v>0</v>
      </c>
      <c r="D17" s="25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</row>
    <row r="18" spans="1:17" ht="24.75" customHeight="1" x14ac:dyDescent="0.25">
      <c r="A18" s="7">
        <v>611025</v>
      </c>
      <c r="B18" s="6" t="s">
        <v>58</v>
      </c>
      <c r="C18" s="10">
        <f t="shared" si="1"/>
        <v>397.10000000000008</v>
      </c>
      <c r="D18" s="25"/>
      <c r="E18" s="25"/>
      <c r="F18" s="25">
        <v>360.6</v>
      </c>
      <c r="G18" s="25">
        <v>0.6</v>
      </c>
      <c r="H18" s="25">
        <v>5.8</v>
      </c>
      <c r="I18" s="25"/>
      <c r="J18" s="25"/>
      <c r="K18" s="25"/>
      <c r="L18" s="25"/>
      <c r="M18" s="25"/>
      <c r="N18" s="25"/>
      <c r="O18" s="25"/>
      <c r="P18" s="25">
        <v>30.1</v>
      </c>
      <c r="Q18" s="25"/>
    </row>
    <row r="19" spans="1:17" ht="38.25" customHeight="1" x14ac:dyDescent="0.25">
      <c r="A19" s="7">
        <v>611025</v>
      </c>
      <c r="B19" s="6" t="s">
        <v>70</v>
      </c>
      <c r="C19" s="10">
        <f t="shared" si="1"/>
        <v>1088.2</v>
      </c>
      <c r="D19" s="25"/>
      <c r="E19" s="25"/>
      <c r="F19" s="25">
        <v>470.6</v>
      </c>
      <c r="G19" s="25">
        <v>76</v>
      </c>
      <c r="H19" s="25">
        <v>205.1</v>
      </c>
      <c r="I19" s="25">
        <v>30</v>
      </c>
      <c r="J19" s="25"/>
      <c r="K19" s="25"/>
      <c r="L19" s="25"/>
      <c r="M19" s="25"/>
      <c r="N19" s="25"/>
      <c r="O19" s="25"/>
      <c r="P19" s="25"/>
      <c r="Q19" s="25">
        <v>306.5</v>
      </c>
    </row>
    <row r="20" spans="1:17" x14ac:dyDescent="0.25">
      <c r="A20" s="7"/>
      <c r="B20" s="19" t="s">
        <v>55</v>
      </c>
      <c r="C20" s="10">
        <f t="shared" ref="C20:Q20" si="3">SUM(C17:C19)</f>
        <v>1485.3000000000002</v>
      </c>
      <c r="D20" s="27">
        <f t="shared" si="3"/>
        <v>0</v>
      </c>
      <c r="E20" s="27">
        <f t="shared" si="3"/>
        <v>0</v>
      </c>
      <c r="F20" s="27">
        <f t="shared" si="3"/>
        <v>831.2</v>
      </c>
      <c r="G20" s="27">
        <f t="shared" si="3"/>
        <v>76.599999999999994</v>
      </c>
      <c r="H20" s="27">
        <f t="shared" si="3"/>
        <v>210.9</v>
      </c>
      <c r="I20" s="27">
        <f t="shared" si="3"/>
        <v>30</v>
      </c>
      <c r="J20" s="27">
        <f t="shared" si="3"/>
        <v>0</v>
      </c>
      <c r="K20" s="27">
        <f t="shared" si="3"/>
        <v>0</v>
      </c>
      <c r="L20" s="27">
        <f t="shared" si="3"/>
        <v>0</v>
      </c>
      <c r="M20" s="27">
        <f t="shared" si="3"/>
        <v>0</v>
      </c>
      <c r="N20" s="27">
        <f t="shared" si="3"/>
        <v>0</v>
      </c>
      <c r="O20" s="27">
        <f t="shared" si="3"/>
        <v>0</v>
      </c>
      <c r="P20" s="27">
        <f t="shared" si="3"/>
        <v>30.1</v>
      </c>
      <c r="Q20" s="27">
        <f t="shared" si="3"/>
        <v>306.5</v>
      </c>
    </row>
    <row r="21" spans="1:17" ht="34.5" customHeight="1" x14ac:dyDescent="0.25">
      <c r="A21" s="7">
        <v>611070</v>
      </c>
      <c r="B21" s="6" t="s">
        <v>20</v>
      </c>
      <c r="C21" s="10">
        <f t="shared" si="1"/>
        <v>0</v>
      </c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</row>
    <row r="22" spans="1:17" ht="33.75" customHeight="1" x14ac:dyDescent="0.25">
      <c r="A22" s="7">
        <v>611070</v>
      </c>
      <c r="B22" s="6" t="s">
        <v>76</v>
      </c>
      <c r="C22" s="10">
        <f t="shared" si="1"/>
        <v>0</v>
      </c>
      <c r="D22" s="25"/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</row>
    <row r="23" spans="1:17" ht="36" customHeight="1" x14ac:dyDescent="0.25">
      <c r="A23" s="7">
        <v>611070</v>
      </c>
      <c r="B23" s="6" t="s">
        <v>21</v>
      </c>
      <c r="C23" s="10">
        <f t="shared" si="1"/>
        <v>38.200000000000003</v>
      </c>
      <c r="D23" s="25"/>
      <c r="E23" s="25"/>
      <c r="F23" s="25">
        <v>36.1</v>
      </c>
      <c r="G23" s="25"/>
      <c r="H23" s="25"/>
      <c r="I23" s="25"/>
      <c r="J23" s="25">
        <v>2.1</v>
      </c>
      <c r="K23" s="25"/>
      <c r="L23" s="25"/>
      <c r="M23" s="25"/>
      <c r="N23" s="25"/>
      <c r="O23" s="25"/>
      <c r="P23" s="25"/>
      <c r="Q23" s="25"/>
    </row>
    <row r="24" spans="1:17" ht="34.5" customHeight="1" x14ac:dyDescent="0.25">
      <c r="A24" s="7">
        <v>611070</v>
      </c>
      <c r="B24" s="6" t="s">
        <v>22</v>
      </c>
      <c r="C24" s="10">
        <f t="shared" si="1"/>
        <v>0</v>
      </c>
      <c r="D24" s="25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</row>
    <row r="25" spans="1:17" x14ac:dyDescent="0.25">
      <c r="A25" s="7"/>
      <c r="B25" s="19" t="s">
        <v>39</v>
      </c>
      <c r="C25" s="10">
        <f t="shared" si="1"/>
        <v>38.200000000000003</v>
      </c>
      <c r="D25" s="27">
        <f>SUM(D21:D24)</f>
        <v>0</v>
      </c>
      <c r="E25" s="27">
        <f t="shared" ref="E25:Q25" si="4">SUM(E21:E24)</f>
        <v>0</v>
      </c>
      <c r="F25" s="27">
        <f t="shared" si="4"/>
        <v>36.1</v>
      </c>
      <c r="G25" s="27">
        <f t="shared" si="4"/>
        <v>0</v>
      </c>
      <c r="H25" s="27">
        <f t="shared" si="4"/>
        <v>0</v>
      </c>
      <c r="I25" s="27">
        <f t="shared" si="4"/>
        <v>0</v>
      </c>
      <c r="J25" s="27">
        <f t="shared" si="4"/>
        <v>2.1</v>
      </c>
      <c r="K25" s="27">
        <f t="shared" si="4"/>
        <v>0</v>
      </c>
      <c r="L25" s="27">
        <f t="shared" si="4"/>
        <v>0</v>
      </c>
      <c r="M25" s="27">
        <f t="shared" si="4"/>
        <v>0</v>
      </c>
      <c r="N25" s="27">
        <f t="shared" si="4"/>
        <v>0</v>
      </c>
      <c r="O25" s="27">
        <f t="shared" si="4"/>
        <v>0</v>
      </c>
      <c r="P25" s="27">
        <f t="shared" si="4"/>
        <v>0</v>
      </c>
      <c r="Q25" s="27">
        <f t="shared" si="4"/>
        <v>0</v>
      </c>
    </row>
    <row r="26" spans="1:17" ht="27" customHeight="1" x14ac:dyDescent="0.25">
      <c r="A26" s="7">
        <v>611101</v>
      </c>
      <c r="B26" s="6" t="s">
        <v>67</v>
      </c>
      <c r="C26" s="10">
        <f t="shared" si="1"/>
        <v>940</v>
      </c>
      <c r="D26" s="25"/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>
        <v>12.8</v>
      </c>
      <c r="Q26" s="25">
        <v>927.2</v>
      </c>
    </row>
    <row r="27" spans="1:17" ht="24.75" customHeight="1" x14ac:dyDescent="0.25">
      <c r="A27" s="7">
        <v>611101</v>
      </c>
      <c r="B27" s="6" t="s">
        <v>77</v>
      </c>
      <c r="C27" s="10">
        <f t="shared" si="1"/>
        <v>93</v>
      </c>
      <c r="D27" s="25"/>
      <c r="E27" s="25"/>
      <c r="F27" s="25"/>
      <c r="G27" s="25"/>
      <c r="H27" s="25"/>
      <c r="I27" s="25"/>
      <c r="J27" s="25"/>
      <c r="K27" s="25"/>
      <c r="L27" s="25"/>
      <c r="M27" s="25"/>
      <c r="N27" s="25"/>
      <c r="O27" s="25"/>
      <c r="P27" s="25">
        <v>93</v>
      </c>
      <c r="Q27" s="25"/>
    </row>
    <row r="28" spans="1:17" ht="26.25" customHeight="1" x14ac:dyDescent="0.25">
      <c r="A28" s="7">
        <v>611101</v>
      </c>
      <c r="B28" s="6" t="s">
        <v>73</v>
      </c>
      <c r="C28" s="10">
        <f t="shared" si="1"/>
        <v>571.6</v>
      </c>
      <c r="D28" s="25"/>
      <c r="E28" s="25"/>
      <c r="F28" s="25"/>
      <c r="G28" s="25"/>
      <c r="H28" s="25"/>
      <c r="I28" s="25"/>
      <c r="J28" s="25"/>
      <c r="K28" s="25"/>
      <c r="L28" s="25"/>
      <c r="M28" s="25"/>
      <c r="N28" s="25"/>
      <c r="O28" s="25"/>
      <c r="P28" s="25">
        <v>436.6</v>
      </c>
      <c r="Q28" s="25">
        <v>135</v>
      </c>
    </row>
    <row r="29" spans="1:17" ht="23.25" customHeight="1" x14ac:dyDescent="0.25">
      <c r="A29" s="7">
        <v>611101</v>
      </c>
      <c r="B29" s="6" t="s">
        <v>63</v>
      </c>
      <c r="C29" s="10">
        <f t="shared" si="1"/>
        <v>80</v>
      </c>
      <c r="D29" s="25"/>
      <c r="E29" s="25"/>
      <c r="F29" s="25">
        <v>58.8</v>
      </c>
      <c r="G29" s="25"/>
      <c r="H29" s="25"/>
      <c r="I29" s="25"/>
      <c r="J29" s="25"/>
      <c r="K29" s="25"/>
      <c r="L29" s="25"/>
      <c r="M29" s="25"/>
      <c r="N29" s="25"/>
      <c r="O29" s="25"/>
      <c r="P29" s="25"/>
      <c r="Q29" s="25">
        <v>21.2</v>
      </c>
    </row>
    <row r="30" spans="1:17" ht="33" customHeight="1" x14ac:dyDescent="0.25">
      <c r="A30" s="7">
        <v>611101</v>
      </c>
      <c r="B30" s="6" t="s">
        <v>32</v>
      </c>
      <c r="C30" s="10">
        <f t="shared" si="1"/>
        <v>0</v>
      </c>
      <c r="D30" s="25"/>
      <c r="E30" s="25"/>
      <c r="F30" s="25"/>
      <c r="G30" s="25"/>
      <c r="H30" s="25"/>
      <c r="I30" s="25"/>
      <c r="J30" s="25"/>
      <c r="K30" s="25"/>
      <c r="L30" s="25"/>
      <c r="M30" s="25"/>
      <c r="N30" s="25"/>
      <c r="O30" s="25"/>
      <c r="P30" s="25"/>
      <c r="Q30" s="25"/>
    </row>
    <row r="31" spans="1:17" x14ac:dyDescent="0.25">
      <c r="A31" s="7"/>
      <c r="B31" s="19" t="s">
        <v>53</v>
      </c>
      <c r="C31" s="10">
        <f>SUM(C26:C30)</f>
        <v>1684.6</v>
      </c>
      <c r="D31" s="27">
        <f t="shared" ref="D31:Q31" si="5">SUM(D26:D30)</f>
        <v>0</v>
      </c>
      <c r="E31" s="27">
        <f t="shared" si="5"/>
        <v>0</v>
      </c>
      <c r="F31" s="27">
        <f>SUM(F26:F30)</f>
        <v>58.8</v>
      </c>
      <c r="G31" s="27">
        <f t="shared" si="5"/>
        <v>0</v>
      </c>
      <c r="H31" s="27">
        <f t="shared" si="5"/>
        <v>0</v>
      </c>
      <c r="I31" s="27">
        <f t="shared" si="5"/>
        <v>0</v>
      </c>
      <c r="J31" s="27">
        <f t="shared" si="5"/>
        <v>0</v>
      </c>
      <c r="K31" s="27">
        <f t="shared" si="5"/>
        <v>0</v>
      </c>
      <c r="L31" s="27">
        <f t="shared" si="5"/>
        <v>0</v>
      </c>
      <c r="M31" s="27">
        <f t="shared" si="5"/>
        <v>0</v>
      </c>
      <c r="N31" s="27">
        <f t="shared" si="5"/>
        <v>0</v>
      </c>
      <c r="O31" s="27">
        <f t="shared" si="5"/>
        <v>0</v>
      </c>
      <c r="P31" s="27">
        <f t="shared" si="5"/>
        <v>542.4</v>
      </c>
      <c r="Q31" s="27">
        <f t="shared" si="5"/>
        <v>1083.4000000000001</v>
      </c>
    </row>
    <row r="32" spans="1:17" ht="34.5" customHeight="1" x14ac:dyDescent="0.25">
      <c r="A32" s="7">
        <v>611110</v>
      </c>
      <c r="B32" s="19" t="s">
        <v>32</v>
      </c>
      <c r="C32" s="10">
        <f t="shared" si="1"/>
        <v>1216.5999999999999</v>
      </c>
      <c r="D32" s="25">
        <v>147</v>
      </c>
      <c r="E32" s="25">
        <v>32.299999999999997</v>
      </c>
      <c r="F32" s="25">
        <v>147.80000000000001</v>
      </c>
      <c r="G32" s="25"/>
      <c r="H32" s="25"/>
      <c r="I32" s="25">
        <v>49.8</v>
      </c>
      <c r="J32" s="25">
        <v>107.8</v>
      </c>
      <c r="K32" s="25"/>
      <c r="L32" s="25"/>
      <c r="M32" s="25"/>
      <c r="N32" s="25"/>
      <c r="O32" s="25"/>
      <c r="P32" s="25"/>
      <c r="Q32" s="25">
        <v>731.9</v>
      </c>
    </row>
    <row r="33" spans="1:17" ht="36.75" customHeight="1" x14ac:dyDescent="0.25">
      <c r="A33" s="7">
        <v>611120</v>
      </c>
      <c r="B33" s="6" t="s">
        <v>23</v>
      </c>
      <c r="C33" s="10">
        <f t="shared" si="1"/>
        <v>165.6</v>
      </c>
      <c r="D33" s="25"/>
      <c r="E33" s="25"/>
      <c r="F33" s="25">
        <v>165.6</v>
      </c>
      <c r="G33" s="25"/>
      <c r="H33" s="25"/>
      <c r="I33" s="25"/>
      <c r="J33" s="25"/>
      <c r="K33" s="25"/>
      <c r="L33" s="25"/>
      <c r="M33" s="25"/>
      <c r="N33" s="25"/>
      <c r="O33" s="25"/>
      <c r="P33" s="25"/>
      <c r="Q33" s="25"/>
    </row>
    <row r="34" spans="1:17" ht="41.25" customHeight="1" x14ac:dyDescent="0.25">
      <c r="A34" s="7">
        <v>611120</v>
      </c>
      <c r="B34" s="6" t="s">
        <v>62</v>
      </c>
      <c r="C34" s="10">
        <f t="shared" si="1"/>
        <v>0</v>
      </c>
      <c r="D34" s="25"/>
      <c r="E34" s="25"/>
      <c r="F34" s="25"/>
      <c r="G34" s="25"/>
      <c r="H34" s="25"/>
      <c r="I34" s="25"/>
      <c r="J34" s="25"/>
      <c r="K34" s="25"/>
      <c r="L34" s="25"/>
      <c r="M34" s="25"/>
      <c r="N34" s="25"/>
      <c r="O34" s="25"/>
      <c r="P34" s="25"/>
      <c r="Q34" s="25"/>
    </row>
    <row r="35" spans="1:17" x14ac:dyDescent="0.25">
      <c r="A35" s="7"/>
      <c r="B35" s="19" t="s">
        <v>56</v>
      </c>
      <c r="C35" s="10">
        <f t="shared" si="1"/>
        <v>165.6</v>
      </c>
      <c r="D35" s="27">
        <f>D33+D34</f>
        <v>0</v>
      </c>
      <c r="E35" s="27">
        <f t="shared" ref="E35:Q35" si="6">E33+E34</f>
        <v>0</v>
      </c>
      <c r="F35" s="27">
        <f t="shared" si="6"/>
        <v>165.6</v>
      </c>
      <c r="G35" s="27">
        <f t="shared" si="6"/>
        <v>0</v>
      </c>
      <c r="H35" s="27">
        <f t="shared" si="6"/>
        <v>0</v>
      </c>
      <c r="I35" s="27">
        <f t="shared" si="6"/>
        <v>0</v>
      </c>
      <c r="J35" s="27">
        <f t="shared" si="6"/>
        <v>0</v>
      </c>
      <c r="K35" s="27">
        <f t="shared" si="6"/>
        <v>0</v>
      </c>
      <c r="L35" s="27">
        <f t="shared" si="6"/>
        <v>0</v>
      </c>
      <c r="M35" s="27">
        <f t="shared" si="6"/>
        <v>0</v>
      </c>
      <c r="N35" s="27">
        <f t="shared" si="6"/>
        <v>0</v>
      </c>
      <c r="O35" s="27">
        <f t="shared" si="6"/>
        <v>0</v>
      </c>
      <c r="P35" s="27">
        <f t="shared" si="6"/>
        <v>0</v>
      </c>
      <c r="Q35" s="27">
        <f t="shared" si="6"/>
        <v>0</v>
      </c>
    </row>
    <row r="36" spans="1:17" ht="60.75" customHeight="1" x14ac:dyDescent="0.25">
      <c r="A36" s="7">
        <v>611141</v>
      </c>
      <c r="B36" s="6" t="s">
        <v>69</v>
      </c>
      <c r="C36" s="10">
        <f t="shared" si="1"/>
        <v>0</v>
      </c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5"/>
      <c r="P36" s="25"/>
      <c r="Q36" s="25"/>
    </row>
    <row r="37" spans="1:17" ht="15.75" customHeight="1" x14ac:dyDescent="0.25">
      <c r="A37" s="7">
        <v>611141</v>
      </c>
      <c r="B37" s="6" t="s">
        <v>37</v>
      </c>
      <c r="C37" s="10">
        <f t="shared" si="1"/>
        <v>0</v>
      </c>
      <c r="D37" s="25"/>
      <c r="E37" s="25"/>
      <c r="F37" s="25"/>
      <c r="G37" s="25"/>
      <c r="H37" s="25"/>
      <c r="I37" s="25"/>
      <c r="J37" s="25"/>
      <c r="K37" s="25"/>
      <c r="L37" s="25"/>
      <c r="M37" s="25"/>
      <c r="N37" s="25"/>
      <c r="O37" s="25"/>
      <c r="P37" s="25"/>
      <c r="Q37" s="25"/>
    </row>
    <row r="38" spans="1:17" x14ac:dyDescent="0.25">
      <c r="A38" s="39">
        <v>611142</v>
      </c>
      <c r="B38" s="6" t="s">
        <v>40</v>
      </c>
      <c r="C38" s="10">
        <f t="shared" si="1"/>
        <v>0</v>
      </c>
      <c r="D38" s="25"/>
      <c r="E38" s="25"/>
      <c r="F38" s="25"/>
      <c r="G38" s="25"/>
      <c r="H38" s="25"/>
      <c r="I38" s="25"/>
      <c r="J38" s="25"/>
      <c r="K38" s="25"/>
      <c r="L38" s="25"/>
      <c r="M38" s="25"/>
      <c r="N38" s="25"/>
      <c r="O38" s="25"/>
      <c r="P38" s="25"/>
      <c r="Q38" s="25"/>
    </row>
    <row r="39" spans="1:17" x14ac:dyDescent="0.25">
      <c r="A39" s="42"/>
      <c r="B39" s="43" t="s">
        <v>1</v>
      </c>
      <c r="C39" s="10">
        <f t="shared" ref="C39:Q39" si="7">C8+C16+C20+C25+C31+C32+C35+C36+ C37+C38</f>
        <v>8444.5</v>
      </c>
      <c r="D39" s="27">
        <f t="shared" si="7"/>
        <v>147</v>
      </c>
      <c r="E39" s="27">
        <f t="shared" si="7"/>
        <v>32.299999999999997</v>
      </c>
      <c r="F39" s="27">
        <f t="shared" si="7"/>
        <v>3709.1000000000004</v>
      </c>
      <c r="G39" s="27">
        <f t="shared" si="7"/>
        <v>76.599999999999994</v>
      </c>
      <c r="H39" s="27">
        <f t="shared" si="7"/>
        <v>680.7</v>
      </c>
      <c r="I39" s="27">
        <f t="shared" si="7"/>
        <v>448.2</v>
      </c>
      <c r="J39" s="27">
        <f t="shared" si="7"/>
        <v>109.89999999999999</v>
      </c>
      <c r="K39" s="27">
        <f t="shared" si="7"/>
        <v>0</v>
      </c>
      <c r="L39" s="27">
        <f t="shared" si="7"/>
        <v>0</v>
      </c>
      <c r="M39" s="27">
        <f t="shared" si="7"/>
        <v>0</v>
      </c>
      <c r="N39" s="27">
        <f t="shared" si="7"/>
        <v>4.0999999999999996</v>
      </c>
      <c r="O39" s="27">
        <f t="shared" si="7"/>
        <v>0</v>
      </c>
      <c r="P39" s="27">
        <f t="shared" si="7"/>
        <v>576.69999999999993</v>
      </c>
      <c r="Q39" s="27">
        <f t="shared" si="7"/>
        <v>2659.9</v>
      </c>
    </row>
    <row r="40" spans="1:17" x14ac:dyDescent="0.25">
      <c r="C40">
        <f>D39+E39+F39+G39+H39+I39+J39+K39+L39+M39+N39+O39+P39+Q39</f>
        <v>8444.5</v>
      </c>
    </row>
  </sheetData>
  <mergeCells count="5">
    <mergeCell ref="A2:A4"/>
    <mergeCell ref="B2:B4"/>
    <mergeCell ref="C2:Q2"/>
    <mergeCell ref="C3:C4"/>
    <mergeCell ref="D3:Q3"/>
  </mergeCells>
  <pageMargins left="0.25" right="0.25" top="0.75" bottom="0.75" header="0.3" footer="0.3"/>
  <pageSetup paperSize="9" scale="74" fitToHeight="0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Q38"/>
  <sheetViews>
    <sheetView zoomScale="110" zoomScaleNormal="110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D14" sqref="D14"/>
    </sheetView>
  </sheetViews>
  <sheetFormatPr defaultRowHeight="15" x14ac:dyDescent="0.25"/>
  <cols>
    <col min="2" max="2" width="31.85546875" customWidth="1"/>
  </cols>
  <sheetData>
    <row r="2" spans="1:17" ht="30" customHeight="1" x14ac:dyDescent="0.25">
      <c r="A2" s="61" t="s">
        <v>31</v>
      </c>
      <c r="B2" s="61" t="s">
        <v>0</v>
      </c>
      <c r="C2" s="61" t="s">
        <v>30</v>
      </c>
      <c r="D2" s="61"/>
      <c r="E2" s="61"/>
      <c r="F2" s="61"/>
      <c r="G2" s="61"/>
      <c r="H2" s="61"/>
      <c r="I2" s="61"/>
      <c r="J2" s="61"/>
      <c r="K2" s="61"/>
      <c r="L2" s="61"/>
      <c r="M2" s="61"/>
      <c r="N2" s="61"/>
      <c r="O2" s="61"/>
      <c r="P2" s="61"/>
      <c r="Q2" s="61"/>
    </row>
    <row r="3" spans="1:17" x14ac:dyDescent="0.25">
      <c r="A3" s="61"/>
      <c r="B3" s="61"/>
      <c r="C3" s="61" t="s">
        <v>1</v>
      </c>
      <c r="D3" s="62" t="s">
        <v>15</v>
      </c>
      <c r="E3" s="62"/>
      <c r="F3" s="62"/>
      <c r="G3" s="62"/>
      <c r="H3" s="62"/>
      <c r="I3" s="62"/>
      <c r="J3" s="62"/>
      <c r="K3" s="62"/>
      <c r="L3" s="62"/>
      <c r="M3" s="62"/>
      <c r="N3" s="62"/>
      <c r="O3" s="62"/>
      <c r="P3" s="62"/>
      <c r="Q3" s="62"/>
    </row>
    <row r="4" spans="1:17" ht="95.25" x14ac:dyDescent="0.25">
      <c r="A4" s="61"/>
      <c r="B4" s="61"/>
      <c r="C4" s="61"/>
      <c r="D4" s="8" t="s">
        <v>2</v>
      </c>
      <c r="E4" s="8" t="s">
        <v>3</v>
      </c>
      <c r="F4" s="8" t="s">
        <v>4</v>
      </c>
      <c r="G4" s="8" t="s">
        <v>5</v>
      </c>
      <c r="H4" s="8" t="s">
        <v>6</v>
      </c>
      <c r="I4" s="8" t="s">
        <v>7</v>
      </c>
      <c r="J4" s="8" t="s">
        <v>8</v>
      </c>
      <c r="K4" s="8" t="s">
        <v>9</v>
      </c>
      <c r="L4" s="8" t="s">
        <v>10</v>
      </c>
      <c r="M4" s="8" t="s">
        <v>11</v>
      </c>
      <c r="N4" s="8" t="s">
        <v>12</v>
      </c>
      <c r="O4" s="8" t="s">
        <v>13</v>
      </c>
      <c r="P4" s="8" t="s">
        <v>26</v>
      </c>
      <c r="Q4" s="8" t="s">
        <v>16</v>
      </c>
    </row>
    <row r="5" spans="1:17" x14ac:dyDescent="0.25">
      <c r="A5" s="9">
        <v>1</v>
      </c>
      <c r="B5" s="9">
        <v>2</v>
      </c>
      <c r="C5" s="9">
        <v>3</v>
      </c>
      <c r="D5" s="9">
        <v>4</v>
      </c>
      <c r="E5" s="9">
        <v>5</v>
      </c>
      <c r="F5" s="9">
        <v>6</v>
      </c>
      <c r="G5" s="9">
        <v>7</v>
      </c>
      <c r="H5" s="9">
        <v>8</v>
      </c>
      <c r="I5" s="9">
        <v>9</v>
      </c>
      <c r="J5" s="9">
        <v>10</v>
      </c>
      <c r="K5" s="9">
        <v>11</v>
      </c>
      <c r="L5" s="9">
        <v>12</v>
      </c>
      <c r="M5" s="9">
        <v>13</v>
      </c>
      <c r="N5" s="9">
        <v>14</v>
      </c>
      <c r="O5" s="9">
        <v>15</v>
      </c>
      <c r="P5" s="9"/>
      <c r="Q5" s="9">
        <v>16</v>
      </c>
    </row>
    <row r="6" spans="1:17" ht="24" x14ac:dyDescent="0.25">
      <c r="A6" s="7">
        <v>611022</v>
      </c>
      <c r="B6" s="6" t="s">
        <v>49</v>
      </c>
      <c r="C6" s="10">
        <f>SUM(D6:Q6)</f>
        <v>0</v>
      </c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</row>
    <row r="7" spans="1:17" ht="24" x14ac:dyDescent="0.25">
      <c r="A7" s="7">
        <v>611022</v>
      </c>
      <c r="B7" s="6" t="s">
        <v>48</v>
      </c>
      <c r="C7" s="10">
        <f t="shared" ref="C7:C36" si="0">SUM(D7:Q7)</f>
        <v>0</v>
      </c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</row>
    <row r="8" spans="1:17" x14ac:dyDescent="0.25">
      <c r="A8" s="7"/>
      <c r="B8" s="19" t="s">
        <v>42</v>
      </c>
      <c r="C8" s="10">
        <f>SUM(C6:C7)</f>
        <v>0</v>
      </c>
      <c r="D8" s="10">
        <f t="shared" ref="D8:Q8" si="1">SUM(D6:D7)</f>
        <v>0</v>
      </c>
      <c r="E8" s="10">
        <f t="shared" si="1"/>
        <v>0</v>
      </c>
      <c r="F8" s="10">
        <f t="shared" si="1"/>
        <v>0</v>
      </c>
      <c r="G8" s="10">
        <f t="shared" si="1"/>
        <v>0</v>
      </c>
      <c r="H8" s="10">
        <f t="shared" si="1"/>
        <v>0</v>
      </c>
      <c r="I8" s="10">
        <f t="shared" si="1"/>
        <v>0</v>
      </c>
      <c r="J8" s="10">
        <f t="shared" si="1"/>
        <v>0</v>
      </c>
      <c r="K8" s="10">
        <f t="shared" si="1"/>
        <v>0</v>
      </c>
      <c r="L8" s="10">
        <f t="shared" si="1"/>
        <v>0</v>
      </c>
      <c r="M8" s="10">
        <f t="shared" si="1"/>
        <v>0</v>
      </c>
      <c r="N8" s="10">
        <f t="shared" si="1"/>
        <v>0</v>
      </c>
      <c r="O8" s="10">
        <f t="shared" si="1"/>
        <v>0</v>
      </c>
      <c r="P8" s="10">
        <f t="shared" si="1"/>
        <v>0</v>
      </c>
      <c r="Q8" s="10">
        <f t="shared" si="1"/>
        <v>0</v>
      </c>
    </row>
    <row r="9" spans="1:17" ht="26.25" customHeight="1" x14ac:dyDescent="0.25">
      <c r="A9" s="7">
        <v>611023</v>
      </c>
      <c r="B9" s="5" t="s">
        <v>72</v>
      </c>
      <c r="C9" s="10">
        <f>SUM(D9:Q9)</f>
        <v>0</v>
      </c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</row>
    <row r="10" spans="1:17" ht="36" hidden="1" x14ac:dyDescent="0.25">
      <c r="A10" s="7">
        <v>611023</v>
      </c>
      <c r="B10" s="5" t="s">
        <v>18</v>
      </c>
      <c r="C10" s="10">
        <f t="shared" si="0"/>
        <v>0</v>
      </c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</row>
    <row r="11" spans="1:17" ht="24" x14ac:dyDescent="0.25">
      <c r="A11" s="7">
        <v>611023</v>
      </c>
      <c r="B11" s="5" t="s">
        <v>47</v>
      </c>
      <c r="C11" s="10">
        <f t="shared" si="0"/>
        <v>0</v>
      </c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</row>
    <row r="12" spans="1:17" x14ac:dyDescent="0.25">
      <c r="A12" s="7">
        <v>611023</v>
      </c>
      <c r="B12" s="6" t="s">
        <v>57</v>
      </c>
      <c r="C12" s="10">
        <f t="shared" si="0"/>
        <v>0</v>
      </c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</row>
    <row r="13" spans="1:17" ht="30" customHeight="1" x14ac:dyDescent="0.25">
      <c r="A13" s="7">
        <v>611023</v>
      </c>
      <c r="B13" s="5" t="s">
        <v>61</v>
      </c>
      <c r="C13" s="10">
        <f t="shared" si="0"/>
        <v>0</v>
      </c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</row>
    <row r="14" spans="1:17" ht="36" x14ac:dyDescent="0.25">
      <c r="A14" s="7">
        <v>611023</v>
      </c>
      <c r="B14" s="5" t="s">
        <v>19</v>
      </c>
      <c r="C14" s="10">
        <f t="shared" si="0"/>
        <v>0</v>
      </c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</row>
    <row r="15" spans="1:17" ht="24" x14ac:dyDescent="0.25">
      <c r="A15" s="7">
        <v>611023</v>
      </c>
      <c r="B15" s="6" t="s">
        <v>50</v>
      </c>
      <c r="C15" s="10">
        <f t="shared" si="0"/>
        <v>0</v>
      </c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</row>
    <row r="16" spans="1:17" x14ac:dyDescent="0.25">
      <c r="A16" s="7"/>
      <c r="B16" s="19" t="s">
        <v>43</v>
      </c>
      <c r="C16" s="10">
        <f>C9+C10+C11+C14+C13+C14+C15</f>
        <v>0</v>
      </c>
      <c r="D16" s="10">
        <f>D9+D10+D11+D14+D13+D14+D15</f>
        <v>0</v>
      </c>
      <c r="E16" s="10">
        <f t="shared" ref="E16:Q16" si="2">E9+E10+E11+E14+E13+E14+E15</f>
        <v>0</v>
      </c>
      <c r="F16" s="10">
        <f t="shared" si="2"/>
        <v>0</v>
      </c>
      <c r="G16" s="10">
        <f t="shared" si="2"/>
        <v>0</v>
      </c>
      <c r="H16" s="10">
        <f t="shared" si="2"/>
        <v>0</v>
      </c>
      <c r="I16" s="10">
        <f t="shared" si="2"/>
        <v>0</v>
      </c>
      <c r="J16" s="10">
        <f t="shared" si="2"/>
        <v>0</v>
      </c>
      <c r="K16" s="10">
        <f t="shared" si="2"/>
        <v>0</v>
      </c>
      <c r="L16" s="10">
        <f t="shared" si="2"/>
        <v>0</v>
      </c>
      <c r="M16" s="10">
        <f t="shared" si="2"/>
        <v>0</v>
      </c>
      <c r="N16" s="10">
        <f t="shared" si="2"/>
        <v>0</v>
      </c>
      <c r="O16" s="10">
        <f t="shared" si="2"/>
        <v>0</v>
      </c>
      <c r="P16" s="10">
        <f t="shared" si="2"/>
        <v>0</v>
      </c>
      <c r="Q16" s="10">
        <f t="shared" si="2"/>
        <v>0</v>
      </c>
    </row>
    <row r="17" spans="1:17" ht="24" x14ac:dyDescent="0.25">
      <c r="A17" s="7">
        <v>611025</v>
      </c>
      <c r="B17" s="5" t="s">
        <v>66</v>
      </c>
      <c r="C17" s="10">
        <f t="shared" si="0"/>
        <v>0</v>
      </c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</row>
    <row r="18" spans="1:17" ht="24" x14ac:dyDescent="0.25">
      <c r="A18" s="7">
        <v>611025</v>
      </c>
      <c r="B18" s="6" t="s">
        <v>58</v>
      </c>
      <c r="C18" s="10">
        <f t="shared" si="0"/>
        <v>0</v>
      </c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</row>
    <row r="19" spans="1:17" ht="36" x14ac:dyDescent="0.25">
      <c r="A19" s="7">
        <v>611025</v>
      </c>
      <c r="B19" s="6" t="s">
        <v>60</v>
      </c>
      <c r="C19" s="10">
        <f t="shared" si="0"/>
        <v>0</v>
      </c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</row>
    <row r="20" spans="1:17" x14ac:dyDescent="0.25">
      <c r="A20" s="7"/>
      <c r="B20" s="19" t="s">
        <v>51</v>
      </c>
      <c r="C20" s="10">
        <f>SUM(D17:Q19)</f>
        <v>0</v>
      </c>
      <c r="D20" s="10">
        <f>D18+D19</f>
        <v>0</v>
      </c>
      <c r="E20" s="10">
        <f t="shared" ref="E20:Q20" si="3">E18+E19</f>
        <v>0</v>
      </c>
      <c r="F20" s="10">
        <f t="shared" si="3"/>
        <v>0</v>
      </c>
      <c r="G20" s="10">
        <f t="shared" si="3"/>
        <v>0</v>
      </c>
      <c r="H20" s="10">
        <f t="shared" si="3"/>
        <v>0</v>
      </c>
      <c r="I20" s="10">
        <f t="shared" si="3"/>
        <v>0</v>
      </c>
      <c r="J20" s="10">
        <f t="shared" si="3"/>
        <v>0</v>
      </c>
      <c r="K20" s="10">
        <f t="shared" si="3"/>
        <v>0</v>
      </c>
      <c r="L20" s="10">
        <f t="shared" si="3"/>
        <v>0</v>
      </c>
      <c r="M20" s="10">
        <f t="shared" si="3"/>
        <v>0</v>
      </c>
      <c r="N20" s="10">
        <f t="shared" si="3"/>
        <v>0</v>
      </c>
      <c r="O20" s="10">
        <f t="shared" si="3"/>
        <v>0</v>
      </c>
      <c r="P20" s="10">
        <f t="shared" si="3"/>
        <v>0</v>
      </c>
      <c r="Q20" s="10">
        <f t="shared" si="3"/>
        <v>0</v>
      </c>
    </row>
    <row r="21" spans="1:17" ht="36" x14ac:dyDescent="0.25">
      <c r="A21" s="7">
        <v>611070</v>
      </c>
      <c r="B21" s="6" t="s">
        <v>20</v>
      </c>
      <c r="C21" s="10">
        <f t="shared" si="0"/>
        <v>0</v>
      </c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</row>
    <row r="22" spans="1:17" ht="36" x14ac:dyDescent="0.25">
      <c r="A22" s="7">
        <v>611070</v>
      </c>
      <c r="B22" s="6" t="s">
        <v>76</v>
      </c>
      <c r="C22" s="10">
        <f t="shared" si="0"/>
        <v>0</v>
      </c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</row>
    <row r="23" spans="1:17" ht="36" x14ac:dyDescent="0.25">
      <c r="A23" s="7">
        <v>611070</v>
      </c>
      <c r="B23" s="6" t="s">
        <v>21</v>
      </c>
      <c r="C23" s="10">
        <f t="shared" si="0"/>
        <v>0</v>
      </c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</row>
    <row r="24" spans="1:17" ht="36" x14ac:dyDescent="0.25">
      <c r="A24" s="7">
        <v>611070</v>
      </c>
      <c r="B24" s="6" t="s">
        <v>22</v>
      </c>
      <c r="C24" s="10">
        <f t="shared" si="0"/>
        <v>0</v>
      </c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</row>
    <row r="25" spans="1:17" x14ac:dyDescent="0.25">
      <c r="A25" s="7"/>
      <c r="B25" s="19" t="s">
        <v>36</v>
      </c>
      <c r="C25" s="10">
        <f t="shared" ref="C25:P25" si="4">SUM(C21:C24)</f>
        <v>0</v>
      </c>
      <c r="D25" s="10">
        <f t="shared" si="4"/>
        <v>0</v>
      </c>
      <c r="E25" s="10">
        <f t="shared" si="4"/>
        <v>0</v>
      </c>
      <c r="F25" s="10">
        <f t="shared" si="4"/>
        <v>0</v>
      </c>
      <c r="G25" s="10">
        <f t="shared" si="4"/>
        <v>0</v>
      </c>
      <c r="H25" s="10">
        <f t="shared" si="4"/>
        <v>0</v>
      </c>
      <c r="I25" s="10">
        <f t="shared" si="4"/>
        <v>0</v>
      </c>
      <c r="J25" s="10">
        <f t="shared" si="4"/>
        <v>0</v>
      </c>
      <c r="K25" s="10">
        <f t="shared" si="4"/>
        <v>0</v>
      </c>
      <c r="L25" s="10">
        <f t="shared" si="4"/>
        <v>0</v>
      </c>
      <c r="M25" s="10">
        <f t="shared" si="4"/>
        <v>0</v>
      </c>
      <c r="N25" s="10">
        <f t="shared" si="4"/>
        <v>0</v>
      </c>
      <c r="O25" s="10">
        <f t="shared" si="4"/>
        <v>0</v>
      </c>
      <c r="P25" s="10">
        <f t="shared" si="4"/>
        <v>0</v>
      </c>
      <c r="Q25" s="10">
        <f>SUM(Q21:Q24)</f>
        <v>0</v>
      </c>
    </row>
    <row r="26" spans="1:17" ht="24" x14ac:dyDescent="0.25">
      <c r="A26" s="7">
        <v>611101</v>
      </c>
      <c r="B26" s="6" t="s">
        <v>67</v>
      </c>
      <c r="C26" s="10">
        <f>SUM(D26:P26)</f>
        <v>0</v>
      </c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</row>
    <row r="27" spans="1:17" ht="24" x14ac:dyDescent="0.25">
      <c r="A27" s="7">
        <v>611101</v>
      </c>
      <c r="B27" s="6" t="s">
        <v>77</v>
      </c>
      <c r="C27" s="10">
        <f>SUM(D27:P27)</f>
        <v>0</v>
      </c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</row>
    <row r="28" spans="1:17" ht="24" x14ac:dyDescent="0.25">
      <c r="A28" s="7">
        <v>611101</v>
      </c>
      <c r="B28" s="6" t="s">
        <v>73</v>
      </c>
      <c r="C28" s="10">
        <f>SUM(D28:P28)</f>
        <v>0</v>
      </c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</row>
    <row r="29" spans="1:17" ht="24" x14ac:dyDescent="0.25">
      <c r="A29" s="7">
        <v>611101</v>
      </c>
      <c r="B29" s="6" t="s">
        <v>63</v>
      </c>
      <c r="C29" s="10">
        <f>SUM(D29:P29)</f>
        <v>0</v>
      </c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</row>
    <row r="30" spans="1:17" x14ac:dyDescent="0.25">
      <c r="A30" s="7"/>
      <c r="B30" s="19" t="s">
        <v>53</v>
      </c>
      <c r="C30" s="10">
        <f t="shared" ref="C30:Q30" si="5">SUM(C26:C29)</f>
        <v>0</v>
      </c>
      <c r="D30" s="10">
        <f t="shared" si="5"/>
        <v>0</v>
      </c>
      <c r="E30" s="10">
        <f t="shared" si="5"/>
        <v>0</v>
      </c>
      <c r="F30" s="10">
        <f t="shared" si="5"/>
        <v>0</v>
      </c>
      <c r="G30" s="10">
        <f t="shared" si="5"/>
        <v>0</v>
      </c>
      <c r="H30" s="10">
        <f t="shared" si="5"/>
        <v>0</v>
      </c>
      <c r="I30" s="10">
        <f t="shared" si="5"/>
        <v>0</v>
      </c>
      <c r="J30" s="10">
        <f t="shared" si="5"/>
        <v>0</v>
      </c>
      <c r="K30" s="10">
        <f t="shared" si="5"/>
        <v>0</v>
      </c>
      <c r="L30" s="10">
        <f t="shared" si="5"/>
        <v>0</v>
      </c>
      <c r="M30" s="10">
        <f t="shared" si="5"/>
        <v>0</v>
      </c>
      <c r="N30" s="10">
        <f t="shared" si="5"/>
        <v>0</v>
      </c>
      <c r="O30" s="10">
        <f t="shared" si="5"/>
        <v>0</v>
      </c>
      <c r="P30" s="10">
        <f t="shared" si="5"/>
        <v>0</v>
      </c>
      <c r="Q30" s="10">
        <f t="shared" si="5"/>
        <v>0</v>
      </c>
    </row>
    <row r="31" spans="1:17" ht="36" x14ac:dyDescent="0.25">
      <c r="A31" s="7">
        <v>611110</v>
      </c>
      <c r="B31" s="6" t="s">
        <v>32</v>
      </c>
      <c r="C31" s="10">
        <f t="shared" si="0"/>
        <v>0</v>
      </c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</row>
    <row r="32" spans="1:17" ht="36" x14ac:dyDescent="0.25">
      <c r="A32" s="7">
        <v>611120</v>
      </c>
      <c r="B32" s="6" t="s">
        <v>23</v>
      </c>
      <c r="C32" s="10">
        <f t="shared" si="0"/>
        <v>0</v>
      </c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</row>
    <row r="33" spans="1:17" ht="36" x14ac:dyDescent="0.25">
      <c r="A33" s="7">
        <v>611120</v>
      </c>
      <c r="B33" s="6" t="s">
        <v>62</v>
      </c>
      <c r="C33" s="10">
        <f t="shared" si="0"/>
        <v>0</v>
      </c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</row>
    <row r="34" spans="1:17" x14ac:dyDescent="0.25">
      <c r="A34" s="7"/>
      <c r="B34" s="19" t="s">
        <v>35</v>
      </c>
      <c r="C34" s="10">
        <f t="shared" ref="C34:Q34" si="6">C32+C33</f>
        <v>0</v>
      </c>
      <c r="D34" s="10">
        <f t="shared" si="6"/>
        <v>0</v>
      </c>
      <c r="E34" s="10">
        <f t="shared" si="6"/>
        <v>0</v>
      </c>
      <c r="F34" s="10">
        <f t="shared" si="6"/>
        <v>0</v>
      </c>
      <c r="G34" s="10">
        <f t="shared" si="6"/>
        <v>0</v>
      </c>
      <c r="H34" s="10">
        <f t="shared" si="6"/>
        <v>0</v>
      </c>
      <c r="I34" s="10">
        <f t="shared" si="6"/>
        <v>0</v>
      </c>
      <c r="J34" s="10">
        <f t="shared" si="6"/>
        <v>0</v>
      </c>
      <c r="K34" s="10">
        <f t="shared" si="6"/>
        <v>0</v>
      </c>
      <c r="L34" s="10">
        <f t="shared" si="6"/>
        <v>0</v>
      </c>
      <c r="M34" s="10">
        <f t="shared" si="6"/>
        <v>0</v>
      </c>
      <c r="N34" s="10">
        <f t="shared" si="6"/>
        <v>0</v>
      </c>
      <c r="O34" s="10">
        <f t="shared" si="6"/>
        <v>0</v>
      </c>
      <c r="P34" s="10">
        <f t="shared" si="6"/>
        <v>0</v>
      </c>
      <c r="Q34" s="10">
        <f t="shared" si="6"/>
        <v>0</v>
      </c>
    </row>
    <row r="35" spans="1:17" ht="66" customHeight="1" x14ac:dyDescent="0.25">
      <c r="A35" s="7">
        <v>611161</v>
      </c>
      <c r="B35" s="6" t="s">
        <v>69</v>
      </c>
      <c r="C35" s="10">
        <f t="shared" si="0"/>
        <v>0</v>
      </c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</row>
    <row r="36" spans="1:17" x14ac:dyDescent="0.25">
      <c r="A36" s="7">
        <v>611161</v>
      </c>
      <c r="B36" s="6" t="s">
        <v>37</v>
      </c>
      <c r="C36" s="10">
        <f t="shared" si="0"/>
        <v>0</v>
      </c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</row>
    <row r="37" spans="1:17" x14ac:dyDescent="0.25">
      <c r="A37" s="13">
        <v>611142</v>
      </c>
      <c r="B37" s="6" t="s">
        <v>38</v>
      </c>
      <c r="C37" s="10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</row>
    <row r="38" spans="1:17" x14ac:dyDescent="0.25">
      <c r="B38" s="11" t="s">
        <v>1</v>
      </c>
      <c r="C38" s="10">
        <f>C8++C16+C20+C25+C30+C31+C34+C35+ C36+C37</f>
        <v>0</v>
      </c>
      <c r="D38" s="10">
        <f>D8++D16+D20+D25+D30+D31+D34+D35+ D36+D37</f>
        <v>0</v>
      </c>
      <c r="E38" s="10">
        <f t="shared" ref="E38:Q38" si="7">E8++E16+E20+E25+E30+E31+E34+E35+ E36+E37</f>
        <v>0</v>
      </c>
      <c r="F38" s="10">
        <f t="shared" si="7"/>
        <v>0</v>
      </c>
      <c r="G38" s="10">
        <f t="shared" si="7"/>
        <v>0</v>
      </c>
      <c r="H38" s="10">
        <f t="shared" si="7"/>
        <v>0</v>
      </c>
      <c r="I38" s="10">
        <f t="shared" si="7"/>
        <v>0</v>
      </c>
      <c r="J38" s="10">
        <f t="shared" si="7"/>
        <v>0</v>
      </c>
      <c r="K38" s="10">
        <f t="shared" si="7"/>
        <v>0</v>
      </c>
      <c r="L38" s="10">
        <f t="shared" si="7"/>
        <v>0</v>
      </c>
      <c r="M38" s="10">
        <f t="shared" si="7"/>
        <v>0</v>
      </c>
      <c r="N38" s="10">
        <f t="shared" si="7"/>
        <v>0</v>
      </c>
      <c r="O38" s="10">
        <f t="shared" si="7"/>
        <v>0</v>
      </c>
      <c r="P38" s="10">
        <f t="shared" si="7"/>
        <v>0</v>
      </c>
      <c r="Q38" s="10">
        <f t="shared" si="7"/>
        <v>0</v>
      </c>
    </row>
  </sheetData>
  <mergeCells count="5">
    <mergeCell ref="A2:A4"/>
    <mergeCell ref="B2:B4"/>
    <mergeCell ref="C2:Q2"/>
    <mergeCell ref="C3:C4"/>
    <mergeCell ref="D3:Q3"/>
  </mergeCells>
  <pageMargins left="0.31496062992125984" right="0.27559055118110237" top="0.35433070866141736" bottom="0.31496062992125984" header="0.35433070866141736" footer="0.31496062992125984"/>
  <pageSetup paperSize="9" scale="54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R97"/>
  <sheetViews>
    <sheetView tabSelected="1" workbookViewId="0">
      <pane ySplit="5" topLeftCell="A81" activePane="bottomLeft" state="frozen"/>
      <selection activeCell="B1" sqref="B1"/>
      <selection pane="bottomLeft" activeCell="A2" sqref="A2:Q96"/>
    </sheetView>
  </sheetViews>
  <sheetFormatPr defaultRowHeight="15" x14ac:dyDescent="0.25"/>
  <cols>
    <col min="2" max="2" width="31.85546875" customWidth="1"/>
  </cols>
  <sheetData>
    <row r="2" spans="1:18" ht="30" customHeight="1" x14ac:dyDescent="0.25">
      <c r="A2" s="61" t="s">
        <v>31</v>
      </c>
      <c r="B2" s="61" t="s">
        <v>0</v>
      </c>
      <c r="C2" s="61" t="s">
        <v>33</v>
      </c>
      <c r="D2" s="61"/>
      <c r="E2" s="61"/>
      <c r="F2" s="61"/>
      <c r="G2" s="61"/>
      <c r="H2" s="61"/>
      <c r="I2" s="61"/>
      <c r="J2" s="61"/>
      <c r="K2" s="61"/>
      <c r="L2" s="61"/>
      <c r="M2" s="61"/>
      <c r="N2" s="61"/>
      <c r="O2" s="61"/>
      <c r="P2" s="61"/>
      <c r="Q2" s="61"/>
      <c r="R2" t="s">
        <v>87</v>
      </c>
    </row>
    <row r="3" spans="1:18" x14ac:dyDescent="0.25">
      <c r="A3" s="61"/>
      <c r="B3" s="61"/>
      <c r="C3" s="61" t="s">
        <v>1</v>
      </c>
      <c r="D3" s="62" t="s">
        <v>15</v>
      </c>
      <c r="E3" s="62"/>
      <c r="F3" s="62"/>
      <c r="G3" s="62"/>
      <c r="H3" s="62"/>
      <c r="I3" s="62"/>
      <c r="J3" s="62"/>
      <c r="K3" s="62"/>
      <c r="L3" s="62"/>
      <c r="M3" s="62"/>
      <c r="N3" s="62"/>
      <c r="O3" s="62"/>
      <c r="P3" s="62"/>
      <c r="Q3" s="62"/>
    </row>
    <row r="4" spans="1:18" ht="95.25" x14ac:dyDescent="0.25">
      <c r="A4" s="61"/>
      <c r="B4" s="61"/>
      <c r="C4" s="61"/>
      <c r="D4" s="8" t="s">
        <v>2</v>
      </c>
      <c r="E4" s="8" t="s">
        <v>3</v>
      </c>
      <c r="F4" s="8" t="s">
        <v>4</v>
      </c>
      <c r="G4" s="8" t="s">
        <v>5</v>
      </c>
      <c r="H4" s="8" t="s">
        <v>6</v>
      </c>
      <c r="I4" s="8" t="s">
        <v>7</v>
      </c>
      <c r="J4" s="8" t="s">
        <v>8</v>
      </c>
      <c r="K4" s="8" t="s">
        <v>9</v>
      </c>
      <c r="L4" s="8" t="s">
        <v>10</v>
      </c>
      <c r="M4" s="8" t="s">
        <v>11</v>
      </c>
      <c r="N4" s="8" t="s">
        <v>12</v>
      </c>
      <c r="O4" s="8" t="s">
        <v>13</v>
      </c>
      <c r="P4" s="8" t="s">
        <v>26</v>
      </c>
      <c r="Q4" s="8" t="s">
        <v>16</v>
      </c>
    </row>
    <row r="5" spans="1:18" x14ac:dyDescent="0.25">
      <c r="A5" s="9">
        <v>1</v>
      </c>
      <c r="B5" s="9">
        <v>2</v>
      </c>
      <c r="C5" s="9">
        <v>3</v>
      </c>
      <c r="D5" s="9">
        <v>4</v>
      </c>
      <c r="E5" s="9">
        <v>5</v>
      </c>
      <c r="F5" s="9">
        <v>6</v>
      </c>
      <c r="G5" s="9">
        <v>7</v>
      </c>
      <c r="H5" s="9">
        <v>8</v>
      </c>
      <c r="I5" s="9">
        <v>9</v>
      </c>
      <c r="J5" s="9">
        <v>10</v>
      </c>
      <c r="K5" s="9">
        <v>11</v>
      </c>
      <c r="L5" s="9">
        <v>12</v>
      </c>
      <c r="M5" s="9">
        <v>13</v>
      </c>
      <c r="N5" s="9">
        <v>14</v>
      </c>
      <c r="O5" s="9">
        <v>15</v>
      </c>
      <c r="P5" s="9"/>
      <c r="Q5" s="9">
        <v>16</v>
      </c>
    </row>
    <row r="6" spans="1:18" ht="25.5" customHeight="1" x14ac:dyDescent="0.25">
      <c r="A6" s="7">
        <v>611022</v>
      </c>
      <c r="B6" s="6" t="s">
        <v>49</v>
      </c>
      <c r="C6" s="10">
        <f>SUM(D6:Q6)</f>
        <v>0</v>
      </c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</row>
    <row r="7" spans="1:18" ht="25.5" hidden="1" customHeight="1" x14ac:dyDescent="0.25">
      <c r="A7" s="7">
        <v>611272</v>
      </c>
      <c r="B7" s="6" t="s">
        <v>49</v>
      </c>
      <c r="C7" s="10">
        <f t="shared" ref="C7:C9" si="0">SUM(D7:Q7)</f>
        <v>0</v>
      </c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</row>
    <row r="8" spans="1:18" ht="25.5" customHeight="1" x14ac:dyDescent="0.25">
      <c r="A8" s="7">
        <v>611291</v>
      </c>
      <c r="B8" s="6" t="s">
        <v>49</v>
      </c>
      <c r="C8" s="10">
        <f t="shared" si="0"/>
        <v>35.5</v>
      </c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>
        <v>35.5</v>
      </c>
    </row>
    <row r="9" spans="1:18" ht="25.5" customHeight="1" x14ac:dyDescent="0.25">
      <c r="A9" s="7">
        <v>611292</v>
      </c>
      <c r="B9" s="6" t="s">
        <v>49</v>
      </c>
      <c r="C9" s="10">
        <f t="shared" si="0"/>
        <v>84.5</v>
      </c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>
        <v>84.5</v>
      </c>
    </row>
    <row r="10" spans="1:18" ht="25.5" customHeight="1" x14ac:dyDescent="0.25">
      <c r="A10" s="7">
        <v>611291</v>
      </c>
      <c r="B10" s="6" t="s">
        <v>48</v>
      </c>
      <c r="C10" s="10">
        <f t="shared" ref="C10:C90" si="1">SUM(D10:Q10)</f>
        <v>36.299999999999997</v>
      </c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>
        <v>36.299999999999997</v>
      </c>
    </row>
    <row r="11" spans="1:18" ht="25.5" customHeight="1" x14ac:dyDescent="0.25">
      <c r="A11" s="7">
        <v>611292</v>
      </c>
      <c r="B11" s="6" t="s">
        <v>48</v>
      </c>
      <c r="C11" s="10">
        <f t="shared" si="1"/>
        <v>84.5</v>
      </c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>
        <v>84.5</v>
      </c>
    </row>
    <row r="12" spans="1:18" ht="23.25" customHeight="1" x14ac:dyDescent="0.25">
      <c r="A12" s="7">
        <v>611022</v>
      </c>
      <c r="B12" s="6" t="s">
        <v>48</v>
      </c>
      <c r="C12" s="10">
        <f t="shared" si="1"/>
        <v>0</v>
      </c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</row>
    <row r="13" spans="1:18" ht="28.5" hidden="1" customHeight="1" x14ac:dyDescent="0.25">
      <c r="A13" s="7">
        <v>611272</v>
      </c>
      <c r="B13" s="6" t="s">
        <v>48</v>
      </c>
      <c r="C13" s="10">
        <f t="shared" si="1"/>
        <v>0</v>
      </c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</row>
    <row r="14" spans="1:18" x14ac:dyDescent="0.25">
      <c r="A14" s="7"/>
      <c r="B14" s="19" t="s">
        <v>42</v>
      </c>
      <c r="C14" s="10">
        <f>C6+C12</f>
        <v>0</v>
      </c>
      <c r="D14" s="10">
        <f t="shared" ref="D14:Q14" si="2">D6+D12</f>
        <v>0</v>
      </c>
      <c r="E14" s="10">
        <f t="shared" si="2"/>
        <v>0</v>
      </c>
      <c r="F14" s="10">
        <f t="shared" si="2"/>
        <v>0</v>
      </c>
      <c r="G14" s="10">
        <f t="shared" si="2"/>
        <v>0</v>
      </c>
      <c r="H14" s="10">
        <f t="shared" si="2"/>
        <v>0</v>
      </c>
      <c r="I14" s="10">
        <f t="shared" si="2"/>
        <v>0</v>
      </c>
      <c r="J14" s="10">
        <f t="shared" si="2"/>
        <v>0</v>
      </c>
      <c r="K14" s="10">
        <f t="shared" si="2"/>
        <v>0</v>
      </c>
      <c r="L14" s="10">
        <f t="shared" si="2"/>
        <v>0</v>
      </c>
      <c r="M14" s="10">
        <f t="shared" si="2"/>
        <v>0</v>
      </c>
      <c r="N14" s="10">
        <f t="shared" si="2"/>
        <v>0</v>
      </c>
      <c r="O14" s="10">
        <f t="shared" si="2"/>
        <v>0</v>
      </c>
      <c r="P14" s="10">
        <f t="shared" si="2"/>
        <v>0</v>
      </c>
      <c r="Q14" s="10">
        <f t="shared" si="2"/>
        <v>0</v>
      </c>
    </row>
    <row r="15" spans="1:18" x14ac:dyDescent="0.25">
      <c r="A15" s="7"/>
      <c r="B15" s="19" t="s">
        <v>91</v>
      </c>
      <c r="C15" s="10">
        <f>C9+C11</f>
        <v>169</v>
      </c>
      <c r="D15" s="10">
        <f t="shared" ref="D15:Q15" si="3">D9+D11</f>
        <v>0</v>
      </c>
      <c r="E15" s="10">
        <f t="shared" si="3"/>
        <v>0</v>
      </c>
      <c r="F15" s="10">
        <f t="shared" si="3"/>
        <v>0</v>
      </c>
      <c r="G15" s="10">
        <f t="shared" si="3"/>
        <v>0</v>
      </c>
      <c r="H15" s="10">
        <f t="shared" si="3"/>
        <v>0</v>
      </c>
      <c r="I15" s="10">
        <f t="shared" si="3"/>
        <v>0</v>
      </c>
      <c r="J15" s="10">
        <f t="shared" si="3"/>
        <v>0</v>
      </c>
      <c r="K15" s="10">
        <f t="shared" si="3"/>
        <v>0</v>
      </c>
      <c r="L15" s="10">
        <f t="shared" si="3"/>
        <v>0</v>
      </c>
      <c r="M15" s="10">
        <f t="shared" si="3"/>
        <v>0</v>
      </c>
      <c r="N15" s="10">
        <f t="shared" si="3"/>
        <v>0</v>
      </c>
      <c r="O15" s="10">
        <f t="shared" si="3"/>
        <v>0</v>
      </c>
      <c r="P15" s="10">
        <f t="shared" si="3"/>
        <v>0</v>
      </c>
      <c r="Q15" s="10">
        <f t="shared" si="3"/>
        <v>169</v>
      </c>
    </row>
    <row r="16" spans="1:18" x14ac:dyDescent="0.25">
      <c r="A16" s="7"/>
      <c r="B16" s="19" t="s">
        <v>92</v>
      </c>
      <c r="C16" s="10">
        <f>C8+C10</f>
        <v>71.8</v>
      </c>
      <c r="D16" s="10">
        <f t="shared" ref="D16:Q16" si="4">D8+D10</f>
        <v>0</v>
      </c>
      <c r="E16" s="10">
        <f t="shared" si="4"/>
        <v>0</v>
      </c>
      <c r="F16" s="10">
        <f t="shared" si="4"/>
        <v>0</v>
      </c>
      <c r="G16" s="10">
        <f t="shared" si="4"/>
        <v>0</v>
      </c>
      <c r="H16" s="10">
        <f t="shared" si="4"/>
        <v>0</v>
      </c>
      <c r="I16" s="10">
        <f t="shared" si="4"/>
        <v>0</v>
      </c>
      <c r="J16" s="10">
        <f t="shared" si="4"/>
        <v>0</v>
      </c>
      <c r="K16" s="10">
        <f t="shared" si="4"/>
        <v>0</v>
      </c>
      <c r="L16" s="10">
        <f t="shared" si="4"/>
        <v>0</v>
      </c>
      <c r="M16" s="10">
        <f t="shared" si="4"/>
        <v>0</v>
      </c>
      <c r="N16" s="10">
        <f t="shared" si="4"/>
        <v>0</v>
      </c>
      <c r="O16" s="10">
        <f t="shared" si="4"/>
        <v>0</v>
      </c>
      <c r="P16" s="10">
        <f t="shared" si="4"/>
        <v>0</v>
      </c>
      <c r="Q16" s="10">
        <f t="shared" si="4"/>
        <v>71.8</v>
      </c>
    </row>
    <row r="17" spans="1:17" ht="24.75" customHeight="1" x14ac:dyDescent="0.25">
      <c r="A17" s="7">
        <v>611023</v>
      </c>
      <c r="B17" s="5" t="s">
        <v>72</v>
      </c>
      <c r="C17" s="10">
        <f>SUM(D17:Q17)</f>
        <v>0</v>
      </c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</row>
    <row r="18" spans="1:17" ht="1.5" hidden="1" customHeight="1" x14ac:dyDescent="0.25">
      <c r="A18" s="7">
        <v>611272</v>
      </c>
      <c r="B18" s="5" t="s">
        <v>72</v>
      </c>
      <c r="C18" s="10">
        <f>SUM(D18:Q18)</f>
        <v>0</v>
      </c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</row>
    <row r="19" spans="1:17" ht="21.75" hidden="1" customHeight="1" x14ac:dyDescent="0.25">
      <c r="A19" s="7">
        <v>611023</v>
      </c>
      <c r="B19" s="5" t="s">
        <v>18</v>
      </c>
      <c r="C19" s="10">
        <f t="shared" si="1"/>
        <v>0</v>
      </c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</row>
    <row r="20" spans="1:17" ht="21.75" customHeight="1" x14ac:dyDescent="0.25">
      <c r="A20" s="7">
        <v>611210</v>
      </c>
      <c r="B20" s="5" t="s">
        <v>72</v>
      </c>
      <c r="C20" s="10">
        <f>SUM(D20:Q20)</f>
        <v>107.1</v>
      </c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7">
        <v>107.1</v>
      </c>
    </row>
    <row r="21" spans="1:17" ht="25.5" customHeight="1" x14ac:dyDescent="0.25">
      <c r="A21" s="7">
        <v>611292</v>
      </c>
      <c r="B21" s="5" t="s">
        <v>72</v>
      </c>
      <c r="C21" s="10">
        <f>D21+F21+G21+H21+I21+J21+K21+L21+M21+N21+O21+P21+Q21</f>
        <v>993.4</v>
      </c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>
        <v>993.4</v>
      </c>
    </row>
    <row r="22" spans="1:17" ht="25.5" customHeight="1" x14ac:dyDescent="0.25">
      <c r="A22" s="7">
        <v>611191</v>
      </c>
      <c r="B22" s="5" t="s">
        <v>72</v>
      </c>
      <c r="C22" s="10">
        <f>D22+F22+G22+H22+I22+J22+K22+L22+M22+N22+O22+P22+Q22</f>
        <v>882.7</v>
      </c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>
        <v>882.7</v>
      </c>
    </row>
    <row r="23" spans="1:17" ht="25.5" customHeight="1" x14ac:dyDescent="0.25">
      <c r="A23" s="54">
        <v>611182</v>
      </c>
      <c r="B23" s="5" t="s">
        <v>72</v>
      </c>
      <c r="C23" s="10">
        <f>D23+F23+G23+H23+I23+J23+K23+L23+M23+N23+O23+P23+Q23</f>
        <v>285.7</v>
      </c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>
        <v>285.7</v>
      </c>
    </row>
    <row r="24" spans="1:17" ht="25.5" customHeight="1" x14ac:dyDescent="0.25">
      <c r="A24" s="54">
        <v>611181</v>
      </c>
      <c r="B24" s="5" t="s">
        <v>72</v>
      </c>
      <c r="C24" s="10">
        <f>D24+F24+G24+H24+I24+J24+K24+L24+M24+N24+O24+P24+Q24</f>
        <v>123</v>
      </c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>
        <v>123</v>
      </c>
    </row>
    <row r="25" spans="1:17" ht="25.5" customHeight="1" x14ac:dyDescent="0.25">
      <c r="A25" s="7">
        <v>611210</v>
      </c>
      <c r="B25" s="5" t="s">
        <v>47</v>
      </c>
      <c r="C25" s="10">
        <f>D25+F25+G25+H25+I25+J25+K25+L25+M25+N25+O25+P25+Q25</f>
        <v>26.8</v>
      </c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>
        <v>26.8</v>
      </c>
    </row>
    <row r="26" spans="1:17" ht="25.5" customHeight="1" x14ac:dyDescent="0.25">
      <c r="A26" s="54">
        <v>611181</v>
      </c>
      <c r="B26" s="5" t="s">
        <v>47</v>
      </c>
      <c r="C26" s="10">
        <f t="shared" ref="C26:C27" si="5">D26+F26+G26+H26+I26+J26+K26+L26+M26+N26+O26+P26+Q26</f>
        <v>123</v>
      </c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>
        <v>123</v>
      </c>
    </row>
    <row r="27" spans="1:17" ht="25.5" customHeight="1" x14ac:dyDescent="0.25">
      <c r="A27" s="54">
        <v>611182</v>
      </c>
      <c r="B27" s="5" t="s">
        <v>47</v>
      </c>
      <c r="C27" s="10">
        <f t="shared" si="5"/>
        <v>285.7</v>
      </c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>
        <v>285.7</v>
      </c>
    </row>
    <row r="28" spans="1:17" ht="25.5" customHeight="1" x14ac:dyDescent="0.25">
      <c r="A28" s="7">
        <v>611291</v>
      </c>
      <c r="B28" s="5" t="s">
        <v>47</v>
      </c>
      <c r="C28" s="10">
        <f>Q28</f>
        <v>24.2</v>
      </c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>
        <v>24.2</v>
      </c>
    </row>
    <row r="29" spans="1:17" ht="25.5" customHeight="1" x14ac:dyDescent="0.25">
      <c r="A29" s="7">
        <v>611292</v>
      </c>
      <c r="B29" s="5" t="s">
        <v>47</v>
      </c>
      <c r="C29" s="10">
        <f>Q29</f>
        <v>56.3</v>
      </c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>
        <v>56.3</v>
      </c>
    </row>
    <row r="30" spans="1:17" ht="23.25" customHeight="1" x14ac:dyDescent="0.25">
      <c r="A30" s="7">
        <v>611023</v>
      </c>
      <c r="B30" s="5" t="s">
        <v>47</v>
      </c>
      <c r="C30" s="10">
        <f t="shared" si="1"/>
        <v>0</v>
      </c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</row>
    <row r="31" spans="1:17" ht="24" hidden="1" x14ac:dyDescent="0.25">
      <c r="A31" s="7">
        <v>611272</v>
      </c>
      <c r="B31" s="5" t="s">
        <v>47</v>
      </c>
      <c r="C31" s="10">
        <f t="shared" si="1"/>
        <v>0</v>
      </c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</row>
    <row r="32" spans="1:17" ht="15.75" customHeight="1" x14ac:dyDescent="0.25">
      <c r="A32" s="7">
        <v>611023</v>
      </c>
      <c r="B32" s="6" t="s">
        <v>57</v>
      </c>
      <c r="C32" s="10">
        <f t="shared" si="1"/>
        <v>0</v>
      </c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</row>
    <row r="33" spans="1:17" ht="15.75" customHeight="1" x14ac:dyDescent="0.25">
      <c r="A33" s="7">
        <v>611210</v>
      </c>
      <c r="B33" s="6" t="s">
        <v>57</v>
      </c>
      <c r="C33" s="10">
        <f t="shared" si="1"/>
        <v>31.2</v>
      </c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>
        <v>31.2</v>
      </c>
    </row>
    <row r="34" spans="1:17" ht="15.75" customHeight="1" x14ac:dyDescent="0.25">
      <c r="A34" s="54">
        <v>611181</v>
      </c>
      <c r="B34" s="6" t="s">
        <v>57</v>
      </c>
      <c r="C34" s="10">
        <f t="shared" si="1"/>
        <v>123</v>
      </c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>
        <v>123</v>
      </c>
    </row>
    <row r="35" spans="1:17" ht="15.75" customHeight="1" x14ac:dyDescent="0.25">
      <c r="A35" s="54">
        <v>611182</v>
      </c>
      <c r="B35" s="6" t="s">
        <v>57</v>
      </c>
      <c r="C35" s="10">
        <f t="shared" si="1"/>
        <v>285.7</v>
      </c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>
        <v>285.7</v>
      </c>
    </row>
    <row r="36" spans="1:17" ht="15.75" customHeight="1" x14ac:dyDescent="0.25">
      <c r="A36" s="7">
        <v>611291</v>
      </c>
      <c r="B36" s="6" t="s">
        <v>57</v>
      </c>
      <c r="C36" s="10">
        <f t="shared" si="1"/>
        <v>24.2</v>
      </c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>
        <v>24.2</v>
      </c>
    </row>
    <row r="37" spans="1:17" ht="15" customHeight="1" x14ac:dyDescent="0.25">
      <c r="A37" s="7">
        <v>611292</v>
      </c>
      <c r="B37" s="6" t="s">
        <v>57</v>
      </c>
      <c r="C37" s="10">
        <f t="shared" si="1"/>
        <v>56.3</v>
      </c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>
        <v>56.3</v>
      </c>
    </row>
    <row r="38" spans="1:17" ht="16.5" hidden="1" customHeight="1" x14ac:dyDescent="0.25">
      <c r="A38" s="7">
        <v>611272</v>
      </c>
      <c r="B38" s="6" t="s">
        <v>57</v>
      </c>
      <c r="C38" s="10">
        <f t="shared" si="1"/>
        <v>0</v>
      </c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</row>
    <row r="39" spans="1:17" ht="25.5" customHeight="1" x14ac:dyDescent="0.25">
      <c r="A39" s="7">
        <v>611023</v>
      </c>
      <c r="B39" s="6" t="s">
        <v>61</v>
      </c>
      <c r="C39" s="10">
        <f t="shared" si="1"/>
        <v>180</v>
      </c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  <c r="Q39" s="7">
        <v>180</v>
      </c>
    </row>
    <row r="40" spans="1:17" ht="25.5" customHeight="1" x14ac:dyDescent="0.25">
      <c r="A40" s="49">
        <v>611210</v>
      </c>
      <c r="B40" s="6" t="s">
        <v>61</v>
      </c>
      <c r="C40" s="10">
        <f>D40+F40+G40+H40+I40+J40+K40+L40+M40+N40+O40+P40+Q40</f>
        <v>62.4</v>
      </c>
      <c r="D40" s="7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  <c r="P40" s="7"/>
      <c r="Q40" s="7">
        <v>62.4</v>
      </c>
    </row>
    <row r="41" spans="1:17" ht="25.5" customHeight="1" x14ac:dyDescent="0.25">
      <c r="A41" s="55">
        <v>611181</v>
      </c>
      <c r="B41" s="6" t="s">
        <v>61</v>
      </c>
      <c r="C41" s="10">
        <f>D41+F41+G41+H41+I41+J41+K41+L41+M41+N41+O41+P41+Q41</f>
        <v>123</v>
      </c>
      <c r="D41" s="7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>
        <v>123</v>
      </c>
    </row>
    <row r="42" spans="1:17" ht="25.5" customHeight="1" x14ac:dyDescent="0.25">
      <c r="A42" s="55">
        <v>611182</v>
      </c>
      <c r="B42" s="6" t="s">
        <v>61</v>
      </c>
      <c r="C42" s="10">
        <f>D42+F42+G42+H42+I42+J42+K42+L42+M42+N42+O42+P42+Q42</f>
        <v>285</v>
      </c>
      <c r="D42" s="7"/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>
        <v>285</v>
      </c>
    </row>
    <row r="43" spans="1:17" ht="25.5" customHeight="1" x14ac:dyDescent="0.25">
      <c r="A43" s="49">
        <v>611291</v>
      </c>
      <c r="B43" s="6" t="s">
        <v>61</v>
      </c>
      <c r="C43" s="10">
        <f>D43+F43+G43+H43+I43+J43+K43+L43+M43+N43+O43+P43+Q43</f>
        <v>676.4</v>
      </c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>
        <v>676.4</v>
      </c>
    </row>
    <row r="44" spans="1:17" ht="26.25" customHeight="1" x14ac:dyDescent="0.25">
      <c r="A44" s="13">
        <v>611292</v>
      </c>
      <c r="B44" s="5" t="s">
        <v>61</v>
      </c>
      <c r="C44" s="10">
        <f t="shared" si="1"/>
        <v>1653.6</v>
      </c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>
        <v>1653.6</v>
      </c>
    </row>
    <row r="45" spans="1:17" ht="24" hidden="1" x14ac:dyDescent="0.25">
      <c r="A45" s="7">
        <v>611272</v>
      </c>
      <c r="B45" s="5" t="s">
        <v>61</v>
      </c>
      <c r="C45" s="10">
        <f t="shared" si="1"/>
        <v>0</v>
      </c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</row>
    <row r="46" spans="1:17" ht="36" x14ac:dyDescent="0.25">
      <c r="A46" s="54">
        <v>611291</v>
      </c>
      <c r="B46" s="5" t="s">
        <v>19</v>
      </c>
      <c r="C46" s="10">
        <f>D46+F46+G46+H46+I46+J46+K46+L46+M46+N46+O46+P46+Q46</f>
        <v>762.5</v>
      </c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>
        <v>762.5</v>
      </c>
    </row>
    <row r="47" spans="1:17" ht="36" x14ac:dyDescent="0.25">
      <c r="A47" s="54">
        <v>611292</v>
      </c>
      <c r="B47" s="5" t="s">
        <v>19</v>
      </c>
      <c r="C47" s="10">
        <f>D47+F47+G47+H47+I47+J47+K47+L47+M47+N47+O47+P47+Q47</f>
        <v>1779.2</v>
      </c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>
        <v>1779.2</v>
      </c>
    </row>
    <row r="48" spans="1:17" ht="36.75" customHeight="1" x14ac:dyDescent="0.25">
      <c r="A48" s="7">
        <v>611023</v>
      </c>
      <c r="B48" s="5" t="s">
        <v>19</v>
      </c>
      <c r="C48" s="10">
        <f t="shared" si="1"/>
        <v>0</v>
      </c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</row>
    <row r="49" spans="1:17" ht="24" x14ac:dyDescent="0.25">
      <c r="A49" s="7">
        <v>611023</v>
      </c>
      <c r="B49" s="6" t="s">
        <v>50</v>
      </c>
      <c r="C49" s="10">
        <f t="shared" si="1"/>
        <v>0</v>
      </c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</row>
    <row r="50" spans="1:17" x14ac:dyDescent="0.25">
      <c r="A50" s="7"/>
      <c r="B50" s="19" t="s">
        <v>91</v>
      </c>
      <c r="C50" s="10">
        <f>C37+C21+C44+C29+C47</f>
        <v>4538.8</v>
      </c>
      <c r="D50" s="10">
        <f t="shared" ref="D50:Q50" si="6">D37+D21+D44+D29</f>
        <v>0</v>
      </c>
      <c r="E50" s="10">
        <f t="shared" si="6"/>
        <v>0</v>
      </c>
      <c r="F50" s="10">
        <f t="shared" si="6"/>
        <v>0</v>
      </c>
      <c r="G50" s="10">
        <f t="shared" si="6"/>
        <v>0</v>
      </c>
      <c r="H50" s="10">
        <f t="shared" si="6"/>
        <v>0</v>
      </c>
      <c r="I50" s="10">
        <f t="shared" si="6"/>
        <v>0</v>
      </c>
      <c r="J50" s="10">
        <f t="shared" si="6"/>
        <v>0</v>
      </c>
      <c r="K50" s="10">
        <f t="shared" si="6"/>
        <v>0</v>
      </c>
      <c r="L50" s="10">
        <f t="shared" si="6"/>
        <v>0</v>
      </c>
      <c r="M50" s="10">
        <f t="shared" si="6"/>
        <v>0</v>
      </c>
      <c r="N50" s="10">
        <f t="shared" si="6"/>
        <v>0</v>
      </c>
      <c r="O50" s="10">
        <f t="shared" si="6"/>
        <v>0</v>
      </c>
      <c r="P50" s="10">
        <f t="shared" si="6"/>
        <v>0</v>
      </c>
      <c r="Q50" s="10">
        <f t="shared" si="6"/>
        <v>2759.6000000000004</v>
      </c>
    </row>
    <row r="51" spans="1:17" x14ac:dyDescent="0.25">
      <c r="A51" s="7"/>
      <c r="B51" s="19" t="s">
        <v>92</v>
      </c>
      <c r="C51" s="10">
        <f>C22+C43+C36+C28+C46</f>
        <v>2370</v>
      </c>
      <c r="D51" s="10">
        <f t="shared" ref="D51:Q51" si="7">D22+D43+D36+D28</f>
        <v>0</v>
      </c>
      <c r="E51" s="10">
        <f t="shared" si="7"/>
        <v>0</v>
      </c>
      <c r="F51" s="10">
        <f t="shared" si="7"/>
        <v>0</v>
      </c>
      <c r="G51" s="10">
        <f t="shared" si="7"/>
        <v>0</v>
      </c>
      <c r="H51" s="10">
        <f t="shared" si="7"/>
        <v>0</v>
      </c>
      <c r="I51" s="10">
        <f t="shared" si="7"/>
        <v>0</v>
      </c>
      <c r="J51" s="10">
        <f t="shared" si="7"/>
        <v>0</v>
      </c>
      <c r="K51" s="10">
        <f t="shared" si="7"/>
        <v>0</v>
      </c>
      <c r="L51" s="10">
        <f t="shared" si="7"/>
        <v>0</v>
      </c>
      <c r="M51" s="10">
        <f t="shared" si="7"/>
        <v>0</v>
      </c>
      <c r="N51" s="10">
        <f t="shared" si="7"/>
        <v>0</v>
      </c>
      <c r="O51" s="10">
        <f t="shared" si="7"/>
        <v>0</v>
      </c>
      <c r="P51" s="10">
        <f t="shared" si="7"/>
        <v>0</v>
      </c>
      <c r="Q51" s="10">
        <f t="shared" si="7"/>
        <v>1607.5</v>
      </c>
    </row>
    <row r="52" spans="1:17" x14ac:dyDescent="0.25">
      <c r="A52" s="7"/>
      <c r="B52" s="19" t="s">
        <v>111</v>
      </c>
      <c r="C52" s="10">
        <f>C24+C26+C34+C41</f>
        <v>492</v>
      </c>
      <c r="D52" s="10"/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10"/>
      <c r="P52" s="10"/>
      <c r="Q52" s="10"/>
    </row>
    <row r="53" spans="1:17" x14ac:dyDescent="0.25">
      <c r="A53" s="7"/>
      <c r="B53" s="19" t="s">
        <v>112</v>
      </c>
      <c r="C53" s="10">
        <f>C23+C27+C35+C42</f>
        <v>1142.0999999999999</v>
      </c>
      <c r="D53" s="10"/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10"/>
      <c r="P53" s="10"/>
      <c r="Q53" s="10"/>
    </row>
    <row r="54" spans="1:17" x14ac:dyDescent="0.25">
      <c r="A54" s="7"/>
      <c r="B54" s="19" t="s">
        <v>102</v>
      </c>
      <c r="C54" s="10">
        <f>C20+C25+C33+C40</f>
        <v>227.5</v>
      </c>
      <c r="D54" s="10">
        <f t="shared" ref="D54:Q54" si="8">D20+D25+D33+D40</f>
        <v>0</v>
      </c>
      <c r="E54" s="10">
        <f t="shared" si="8"/>
        <v>0</v>
      </c>
      <c r="F54" s="10">
        <f t="shared" si="8"/>
        <v>0</v>
      </c>
      <c r="G54" s="10">
        <f t="shared" si="8"/>
        <v>0</v>
      </c>
      <c r="H54" s="10">
        <f t="shared" si="8"/>
        <v>0</v>
      </c>
      <c r="I54" s="10">
        <f t="shared" si="8"/>
        <v>0</v>
      </c>
      <c r="J54" s="10">
        <f t="shared" si="8"/>
        <v>0</v>
      </c>
      <c r="K54" s="10">
        <f t="shared" si="8"/>
        <v>0</v>
      </c>
      <c r="L54" s="10">
        <f t="shared" si="8"/>
        <v>0</v>
      </c>
      <c r="M54" s="10">
        <f t="shared" si="8"/>
        <v>0</v>
      </c>
      <c r="N54" s="10">
        <f t="shared" si="8"/>
        <v>0</v>
      </c>
      <c r="O54" s="10">
        <f t="shared" si="8"/>
        <v>0</v>
      </c>
      <c r="P54" s="10">
        <f t="shared" si="8"/>
        <v>0</v>
      </c>
      <c r="Q54" s="10">
        <f t="shared" si="8"/>
        <v>227.5</v>
      </c>
    </row>
    <row r="55" spans="1:17" x14ac:dyDescent="0.25">
      <c r="A55" s="7"/>
      <c r="B55" s="19" t="s">
        <v>43</v>
      </c>
      <c r="C55" s="10">
        <f t="shared" ref="C55:Q55" si="9">C17+C30+C32+C39+C48+C49</f>
        <v>180</v>
      </c>
      <c r="D55" s="10">
        <f t="shared" si="9"/>
        <v>0</v>
      </c>
      <c r="E55" s="10">
        <f t="shared" si="9"/>
        <v>0</v>
      </c>
      <c r="F55" s="10">
        <f t="shared" si="9"/>
        <v>0</v>
      </c>
      <c r="G55" s="10">
        <f t="shared" si="9"/>
        <v>0</v>
      </c>
      <c r="H55" s="10">
        <f t="shared" si="9"/>
        <v>0</v>
      </c>
      <c r="I55" s="10">
        <f t="shared" si="9"/>
        <v>0</v>
      </c>
      <c r="J55" s="10">
        <f t="shared" si="9"/>
        <v>0</v>
      </c>
      <c r="K55" s="10">
        <f t="shared" si="9"/>
        <v>0</v>
      </c>
      <c r="L55" s="10">
        <f t="shared" si="9"/>
        <v>0</v>
      </c>
      <c r="M55" s="10">
        <f t="shared" si="9"/>
        <v>0</v>
      </c>
      <c r="N55" s="10">
        <f t="shared" si="9"/>
        <v>0</v>
      </c>
      <c r="O55" s="10">
        <f t="shared" si="9"/>
        <v>0</v>
      </c>
      <c r="P55" s="10">
        <f t="shared" si="9"/>
        <v>0</v>
      </c>
      <c r="Q55" s="10">
        <f t="shared" si="9"/>
        <v>180</v>
      </c>
    </row>
    <row r="56" spans="1:17" ht="24" x14ac:dyDescent="0.25">
      <c r="A56" s="7">
        <v>611025</v>
      </c>
      <c r="B56" s="5" t="s">
        <v>66</v>
      </c>
      <c r="C56" s="10">
        <f t="shared" si="1"/>
        <v>0</v>
      </c>
      <c r="D56" s="7"/>
      <c r="E56" s="7"/>
      <c r="F56" s="7"/>
      <c r="G56" s="7"/>
      <c r="H56" s="7"/>
      <c r="I56" s="7"/>
      <c r="J56" s="7"/>
      <c r="K56" s="7"/>
      <c r="L56" s="7"/>
      <c r="M56" s="7"/>
      <c r="N56" s="7"/>
      <c r="O56" s="7"/>
      <c r="P56" s="7"/>
      <c r="Q56" s="7"/>
    </row>
    <row r="57" spans="1:17" ht="24" x14ac:dyDescent="0.25">
      <c r="A57" s="7">
        <v>611292</v>
      </c>
      <c r="B57" s="5" t="s">
        <v>66</v>
      </c>
      <c r="C57" s="10">
        <f t="shared" si="1"/>
        <v>84.5</v>
      </c>
      <c r="D57" s="7"/>
      <c r="E57" s="7"/>
      <c r="F57" s="7"/>
      <c r="G57" s="7"/>
      <c r="H57" s="7"/>
      <c r="I57" s="7"/>
      <c r="J57" s="7"/>
      <c r="K57" s="7"/>
      <c r="L57" s="7"/>
      <c r="M57" s="7"/>
      <c r="N57" s="7"/>
      <c r="O57" s="7"/>
      <c r="P57" s="7"/>
      <c r="Q57" s="7">
        <v>84.5</v>
      </c>
    </row>
    <row r="58" spans="1:17" ht="24" x14ac:dyDescent="0.25">
      <c r="A58" s="7">
        <v>611291</v>
      </c>
      <c r="B58" s="5" t="s">
        <v>66</v>
      </c>
      <c r="C58" s="10">
        <f t="shared" si="1"/>
        <v>36</v>
      </c>
      <c r="D58" s="7"/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  <c r="P58" s="7"/>
      <c r="Q58" s="7">
        <v>36</v>
      </c>
    </row>
    <row r="59" spans="1:17" ht="0.75" customHeight="1" x14ac:dyDescent="0.25">
      <c r="A59" s="7">
        <v>611272</v>
      </c>
      <c r="B59" s="5" t="s">
        <v>66</v>
      </c>
      <c r="C59" s="10">
        <f t="shared" si="1"/>
        <v>0</v>
      </c>
      <c r="D59" s="7"/>
      <c r="E59" s="7"/>
      <c r="F59" s="7"/>
      <c r="G59" s="7"/>
      <c r="H59" s="7"/>
      <c r="I59" s="7"/>
      <c r="J59" s="7"/>
      <c r="K59" s="7"/>
      <c r="L59" s="7"/>
      <c r="M59" s="7"/>
      <c r="N59" s="7"/>
      <c r="O59" s="7"/>
      <c r="P59" s="7"/>
      <c r="Q59" s="7"/>
    </row>
    <row r="60" spans="1:17" ht="24.75" customHeight="1" x14ac:dyDescent="0.25">
      <c r="A60" s="7">
        <v>611065</v>
      </c>
      <c r="B60" s="5" t="s">
        <v>66</v>
      </c>
      <c r="C60" s="10">
        <f t="shared" si="1"/>
        <v>594.9</v>
      </c>
      <c r="D60" s="7"/>
      <c r="E60" s="7"/>
      <c r="F60" s="7"/>
      <c r="G60" s="7"/>
      <c r="H60" s="7"/>
      <c r="I60" s="7"/>
      <c r="J60" s="7"/>
      <c r="K60" s="7"/>
      <c r="L60" s="7"/>
      <c r="M60" s="7"/>
      <c r="N60" s="7"/>
      <c r="O60" s="7"/>
      <c r="P60" s="7"/>
      <c r="Q60" s="7">
        <v>594.9</v>
      </c>
    </row>
    <row r="61" spans="1:17" ht="24" customHeight="1" x14ac:dyDescent="0.25">
      <c r="A61" s="7">
        <v>611025</v>
      </c>
      <c r="B61" s="6" t="s">
        <v>58</v>
      </c>
      <c r="C61" s="10">
        <f t="shared" si="1"/>
        <v>0</v>
      </c>
      <c r="D61" s="7"/>
      <c r="E61" s="7"/>
      <c r="F61" s="7"/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</row>
    <row r="62" spans="1:17" ht="24" customHeight="1" x14ac:dyDescent="0.25">
      <c r="A62" s="7">
        <v>611292</v>
      </c>
      <c r="B62" s="6" t="s">
        <v>58</v>
      </c>
      <c r="C62" s="10">
        <f t="shared" si="1"/>
        <v>112.6</v>
      </c>
      <c r="D62" s="7"/>
      <c r="E62" s="7"/>
      <c r="F62" s="7"/>
      <c r="G62" s="7"/>
      <c r="H62" s="7"/>
      <c r="I62" s="7"/>
      <c r="J62" s="7"/>
      <c r="K62" s="7"/>
      <c r="L62" s="7"/>
      <c r="M62" s="7"/>
      <c r="N62" s="7"/>
      <c r="O62" s="7"/>
      <c r="P62" s="7"/>
      <c r="Q62" s="7">
        <v>112.6</v>
      </c>
    </row>
    <row r="63" spans="1:17" ht="24" x14ac:dyDescent="0.25">
      <c r="A63" s="7">
        <v>611291</v>
      </c>
      <c r="B63" s="6" t="s">
        <v>58</v>
      </c>
      <c r="C63" s="10">
        <f t="shared" si="1"/>
        <v>48.2</v>
      </c>
      <c r="D63" s="7"/>
      <c r="E63" s="7"/>
      <c r="F63" s="7"/>
      <c r="G63" s="7"/>
      <c r="H63" s="7"/>
      <c r="I63" s="7"/>
      <c r="J63" s="7"/>
      <c r="K63" s="7"/>
      <c r="L63" s="7"/>
      <c r="M63" s="7"/>
      <c r="N63" s="7"/>
      <c r="O63" s="7"/>
      <c r="P63" s="7"/>
      <c r="Q63" s="7">
        <v>48.2</v>
      </c>
    </row>
    <row r="64" spans="1:17" ht="0.75" customHeight="1" x14ac:dyDescent="0.25">
      <c r="A64" s="7">
        <v>611272</v>
      </c>
      <c r="B64" s="6" t="s">
        <v>58</v>
      </c>
      <c r="C64" s="10">
        <f t="shared" si="1"/>
        <v>0</v>
      </c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</row>
    <row r="65" spans="1:17" ht="34.5" customHeight="1" x14ac:dyDescent="0.25">
      <c r="A65" s="7">
        <v>611025</v>
      </c>
      <c r="B65" s="6" t="s">
        <v>60</v>
      </c>
      <c r="C65" s="10">
        <f t="shared" si="1"/>
        <v>0</v>
      </c>
      <c r="D65" s="7"/>
      <c r="E65" s="7"/>
      <c r="F65" s="7"/>
      <c r="G65" s="7"/>
      <c r="H65" s="7"/>
      <c r="I65" s="7"/>
      <c r="J65" s="7"/>
      <c r="K65" s="7"/>
      <c r="L65" s="7"/>
      <c r="M65" s="7"/>
      <c r="N65" s="7"/>
      <c r="O65" s="7"/>
      <c r="P65" s="7"/>
      <c r="Q65" s="7"/>
    </row>
    <row r="66" spans="1:17" ht="34.5" customHeight="1" x14ac:dyDescent="0.25">
      <c r="A66" s="7">
        <v>611292</v>
      </c>
      <c r="B66" s="6" t="s">
        <v>60</v>
      </c>
      <c r="C66" s="10">
        <f t="shared" si="1"/>
        <v>112.6</v>
      </c>
      <c r="D66" s="7"/>
      <c r="E66" s="7"/>
      <c r="F66" s="7"/>
      <c r="G66" s="7"/>
      <c r="H66" s="7"/>
      <c r="I66" s="7"/>
      <c r="J66" s="7"/>
      <c r="K66" s="7"/>
      <c r="L66" s="7"/>
      <c r="M66" s="7"/>
      <c r="N66" s="7"/>
      <c r="O66" s="7"/>
      <c r="P66" s="7"/>
      <c r="Q66" s="7">
        <v>112.6</v>
      </c>
    </row>
    <row r="67" spans="1:17" ht="34.5" customHeight="1" x14ac:dyDescent="0.25">
      <c r="A67" s="7">
        <v>611291</v>
      </c>
      <c r="B67" s="6" t="s">
        <v>60</v>
      </c>
      <c r="C67" s="10">
        <f t="shared" si="1"/>
        <v>48.3</v>
      </c>
      <c r="D67" s="7"/>
      <c r="E67" s="7"/>
      <c r="F67" s="7"/>
      <c r="G67" s="7"/>
      <c r="H67" s="7"/>
      <c r="I67" s="7"/>
      <c r="J67" s="7"/>
      <c r="K67" s="7"/>
      <c r="L67" s="7"/>
      <c r="M67" s="7"/>
      <c r="N67" s="7"/>
      <c r="O67" s="7"/>
      <c r="P67" s="7"/>
      <c r="Q67" s="7">
        <v>48.3</v>
      </c>
    </row>
    <row r="68" spans="1:17" ht="0.75" customHeight="1" x14ac:dyDescent="0.25">
      <c r="A68" s="7">
        <v>611272</v>
      </c>
      <c r="B68" s="6" t="s">
        <v>60</v>
      </c>
      <c r="C68" s="10">
        <f t="shared" si="1"/>
        <v>0</v>
      </c>
      <c r="D68" s="7"/>
      <c r="E68" s="7"/>
      <c r="F68" s="7"/>
      <c r="G68" s="7"/>
      <c r="H68" s="7"/>
      <c r="I68" s="7"/>
      <c r="J68" s="7"/>
      <c r="K68" s="7"/>
      <c r="L68" s="7"/>
      <c r="M68" s="7"/>
      <c r="N68" s="7"/>
      <c r="O68" s="7"/>
      <c r="P68" s="7"/>
      <c r="Q68" s="7"/>
    </row>
    <row r="69" spans="1:17" x14ac:dyDescent="0.25">
      <c r="A69" s="7"/>
      <c r="B69" s="19" t="s">
        <v>51</v>
      </c>
      <c r="C69" s="10">
        <f>C56+C61+C65</f>
        <v>0</v>
      </c>
      <c r="D69" s="10">
        <f>D61+D65</f>
        <v>0</v>
      </c>
      <c r="E69" s="10">
        <f t="shared" ref="E69:P69" si="10">E61+E65</f>
        <v>0</v>
      </c>
      <c r="F69" s="10">
        <f t="shared" si="10"/>
        <v>0</v>
      </c>
      <c r="G69" s="10">
        <f t="shared" si="10"/>
        <v>0</v>
      </c>
      <c r="H69" s="10">
        <f t="shared" si="10"/>
        <v>0</v>
      </c>
      <c r="I69" s="10">
        <f t="shared" si="10"/>
        <v>0</v>
      </c>
      <c r="J69" s="10">
        <f t="shared" si="10"/>
        <v>0</v>
      </c>
      <c r="K69" s="10">
        <f t="shared" si="10"/>
        <v>0</v>
      </c>
      <c r="L69" s="10">
        <f t="shared" si="10"/>
        <v>0</v>
      </c>
      <c r="M69" s="10">
        <f t="shared" si="10"/>
        <v>0</v>
      </c>
      <c r="N69" s="10">
        <f t="shared" si="10"/>
        <v>0</v>
      </c>
      <c r="O69" s="10">
        <f t="shared" si="10"/>
        <v>0</v>
      </c>
      <c r="P69" s="10">
        <f t="shared" si="10"/>
        <v>0</v>
      </c>
      <c r="Q69" s="10">
        <f>Q56+Q61+Q65</f>
        <v>0</v>
      </c>
    </row>
    <row r="70" spans="1:17" x14ac:dyDescent="0.25">
      <c r="A70" s="7"/>
      <c r="B70" s="19" t="s">
        <v>91</v>
      </c>
      <c r="C70" s="10">
        <f>C57+C62+C66</f>
        <v>309.7</v>
      </c>
      <c r="D70" s="10">
        <f t="shared" ref="D70:Q70" si="11">D57+D62+D66</f>
        <v>0</v>
      </c>
      <c r="E70" s="10">
        <f t="shared" si="11"/>
        <v>0</v>
      </c>
      <c r="F70" s="10">
        <f t="shared" si="11"/>
        <v>0</v>
      </c>
      <c r="G70" s="10">
        <f t="shared" si="11"/>
        <v>0</v>
      </c>
      <c r="H70" s="10">
        <f t="shared" si="11"/>
        <v>0</v>
      </c>
      <c r="I70" s="10">
        <f t="shared" si="11"/>
        <v>0</v>
      </c>
      <c r="J70" s="10">
        <f t="shared" si="11"/>
        <v>0</v>
      </c>
      <c r="K70" s="10">
        <f t="shared" si="11"/>
        <v>0</v>
      </c>
      <c r="L70" s="10">
        <f t="shared" si="11"/>
        <v>0</v>
      </c>
      <c r="M70" s="10">
        <f t="shared" si="11"/>
        <v>0</v>
      </c>
      <c r="N70" s="10">
        <f t="shared" si="11"/>
        <v>0</v>
      </c>
      <c r="O70" s="10">
        <f t="shared" si="11"/>
        <v>0</v>
      </c>
      <c r="P70" s="10">
        <f t="shared" si="11"/>
        <v>0</v>
      </c>
      <c r="Q70" s="10">
        <f t="shared" si="11"/>
        <v>309.7</v>
      </c>
    </row>
    <row r="71" spans="1:17" x14ac:dyDescent="0.25">
      <c r="A71" s="7"/>
      <c r="B71" s="19" t="s">
        <v>92</v>
      </c>
      <c r="C71" s="10">
        <f>C58+C63+C67</f>
        <v>132.5</v>
      </c>
      <c r="D71" s="10">
        <f t="shared" ref="D71:Q71" si="12">D58+D63+D67</f>
        <v>0</v>
      </c>
      <c r="E71" s="10">
        <f t="shared" si="12"/>
        <v>0</v>
      </c>
      <c r="F71" s="10">
        <f t="shared" si="12"/>
        <v>0</v>
      </c>
      <c r="G71" s="10">
        <f t="shared" si="12"/>
        <v>0</v>
      </c>
      <c r="H71" s="10">
        <f t="shared" si="12"/>
        <v>0</v>
      </c>
      <c r="I71" s="10">
        <f t="shared" si="12"/>
        <v>0</v>
      </c>
      <c r="J71" s="10">
        <f t="shared" si="12"/>
        <v>0</v>
      </c>
      <c r="K71" s="10">
        <f t="shared" si="12"/>
        <v>0</v>
      </c>
      <c r="L71" s="10">
        <f t="shared" si="12"/>
        <v>0</v>
      </c>
      <c r="M71" s="10">
        <f t="shared" si="12"/>
        <v>0</v>
      </c>
      <c r="N71" s="10">
        <f t="shared" si="12"/>
        <v>0</v>
      </c>
      <c r="O71" s="10">
        <f t="shared" si="12"/>
        <v>0</v>
      </c>
      <c r="P71" s="10">
        <f t="shared" si="12"/>
        <v>0</v>
      </c>
      <c r="Q71" s="10">
        <f t="shared" si="12"/>
        <v>132.5</v>
      </c>
    </row>
    <row r="72" spans="1:17" x14ac:dyDescent="0.25">
      <c r="A72" s="7"/>
      <c r="B72" s="19" t="s">
        <v>99</v>
      </c>
      <c r="C72" s="10">
        <f>C60</f>
        <v>594.9</v>
      </c>
      <c r="D72" s="10">
        <f t="shared" ref="D72:Q72" si="13">D60</f>
        <v>0</v>
      </c>
      <c r="E72" s="10">
        <f t="shared" si="13"/>
        <v>0</v>
      </c>
      <c r="F72" s="10">
        <f t="shared" si="13"/>
        <v>0</v>
      </c>
      <c r="G72" s="10">
        <f t="shared" si="13"/>
        <v>0</v>
      </c>
      <c r="H72" s="10">
        <f t="shared" si="13"/>
        <v>0</v>
      </c>
      <c r="I72" s="10">
        <f t="shared" si="13"/>
        <v>0</v>
      </c>
      <c r="J72" s="10">
        <f t="shared" si="13"/>
        <v>0</v>
      </c>
      <c r="K72" s="10">
        <f t="shared" si="13"/>
        <v>0</v>
      </c>
      <c r="L72" s="10">
        <f t="shared" si="13"/>
        <v>0</v>
      </c>
      <c r="M72" s="10">
        <f t="shared" si="13"/>
        <v>0</v>
      </c>
      <c r="N72" s="10">
        <f t="shared" si="13"/>
        <v>0</v>
      </c>
      <c r="O72" s="10">
        <f t="shared" si="13"/>
        <v>0</v>
      </c>
      <c r="P72" s="10">
        <f t="shared" si="13"/>
        <v>0</v>
      </c>
      <c r="Q72" s="10">
        <f t="shared" si="13"/>
        <v>594.9</v>
      </c>
    </row>
    <row r="73" spans="1:17" ht="36" x14ac:dyDescent="0.25">
      <c r="A73" s="7">
        <v>611070</v>
      </c>
      <c r="B73" s="6" t="s">
        <v>20</v>
      </c>
      <c r="C73" s="10">
        <f t="shared" si="1"/>
        <v>0</v>
      </c>
      <c r="D73" s="7"/>
      <c r="E73" s="7"/>
      <c r="F73" s="7"/>
      <c r="G73" s="7"/>
      <c r="H73" s="7"/>
      <c r="I73" s="7"/>
      <c r="J73" s="7"/>
      <c r="K73" s="7"/>
      <c r="L73" s="7"/>
      <c r="M73" s="7"/>
      <c r="N73" s="7"/>
      <c r="O73" s="7"/>
      <c r="P73" s="7"/>
      <c r="Q73" s="7"/>
    </row>
    <row r="74" spans="1:17" ht="36" x14ac:dyDescent="0.25">
      <c r="A74" s="7">
        <v>611070</v>
      </c>
      <c r="B74" s="6" t="s">
        <v>76</v>
      </c>
      <c r="C74" s="10">
        <f t="shared" si="1"/>
        <v>0</v>
      </c>
      <c r="D74" s="7"/>
      <c r="E74" s="7"/>
      <c r="F74" s="7"/>
      <c r="G74" s="7"/>
      <c r="H74" s="7"/>
      <c r="I74" s="7"/>
      <c r="J74" s="7"/>
      <c r="K74" s="7"/>
      <c r="L74" s="7"/>
      <c r="M74" s="7"/>
      <c r="N74" s="7"/>
      <c r="O74" s="7"/>
      <c r="P74" s="7"/>
      <c r="Q74" s="7"/>
    </row>
    <row r="75" spans="1:17" ht="36" x14ac:dyDescent="0.25">
      <c r="A75" s="7">
        <v>611070</v>
      </c>
      <c r="B75" s="6" t="s">
        <v>21</v>
      </c>
      <c r="C75" s="10">
        <f t="shared" si="1"/>
        <v>0</v>
      </c>
      <c r="D75" s="7"/>
      <c r="E75" s="7"/>
      <c r="F75" s="7"/>
      <c r="G75" s="7"/>
      <c r="H75" s="7"/>
      <c r="I75" s="7"/>
      <c r="J75" s="7"/>
      <c r="K75" s="7"/>
      <c r="L75" s="7"/>
      <c r="M75" s="7"/>
      <c r="N75" s="7"/>
      <c r="O75" s="7"/>
      <c r="P75" s="7"/>
      <c r="Q75" s="7"/>
    </row>
    <row r="76" spans="1:17" ht="36" x14ac:dyDescent="0.25">
      <c r="A76" s="7">
        <v>611070</v>
      </c>
      <c r="B76" s="6" t="s">
        <v>22</v>
      </c>
      <c r="C76" s="10">
        <f t="shared" si="1"/>
        <v>0</v>
      </c>
      <c r="D76" s="7"/>
      <c r="E76" s="7"/>
      <c r="F76" s="7"/>
      <c r="G76" s="7"/>
      <c r="H76" s="7"/>
      <c r="I76" s="7"/>
      <c r="J76" s="7"/>
      <c r="K76" s="7"/>
      <c r="L76" s="7"/>
      <c r="M76" s="7"/>
      <c r="N76" s="7"/>
      <c r="O76" s="7"/>
      <c r="P76" s="7"/>
      <c r="Q76" s="7"/>
    </row>
    <row r="77" spans="1:17" x14ac:dyDescent="0.25">
      <c r="A77" s="7"/>
      <c r="B77" s="19" t="s">
        <v>36</v>
      </c>
      <c r="C77" s="10">
        <f t="shared" ref="C77:P77" si="14">SUM(C73:C76)</f>
        <v>0</v>
      </c>
      <c r="D77" s="10">
        <f t="shared" si="14"/>
        <v>0</v>
      </c>
      <c r="E77" s="10">
        <f t="shared" si="14"/>
        <v>0</v>
      </c>
      <c r="F77" s="10">
        <f t="shared" si="14"/>
        <v>0</v>
      </c>
      <c r="G77" s="10">
        <f t="shared" si="14"/>
        <v>0</v>
      </c>
      <c r="H77" s="10">
        <f t="shared" si="14"/>
        <v>0</v>
      </c>
      <c r="I77" s="10">
        <f t="shared" si="14"/>
        <v>0</v>
      </c>
      <c r="J77" s="10">
        <f t="shared" si="14"/>
        <v>0</v>
      </c>
      <c r="K77" s="10">
        <f t="shared" si="14"/>
        <v>0</v>
      </c>
      <c r="L77" s="10">
        <f t="shared" si="14"/>
        <v>0</v>
      </c>
      <c r="M77" s="10">
        <f t="shared" si="14"/>
        <v>0</v>
      </c>
      <c r="N77" s="10">
        <f t="shared" si="14"/>
        <v>0</v>
      </c>
      <c r="O77" s="10">
        <f t="shared" si="14"/>
        <v>0</v>
      </c>
      <c r="P77" s="10">
        <f t="shared" si="14"/>
        <v>0</v>
      </c>
      <c r="Q77" s="10">
        <f>SUM(Q73:Q76)</f>
        <v>0</v>
      </c>
    </row>
    <row r="78" spans="1:17" ht="24" x14ac:dyDescent="0.25">
      <c r="A78" s="7">
        <v>611101</v>
      </c>
      <c r="B78" s="6" t="s">
        <v>67</v>
      </c>
      <c r="C78" s="10">
        <f>SUM(D78:P78)</f>
        <v>0</v>
      </c>
      <c r="D78" s="7"/>
      <c r="E78" s="7"/>
      <c r="F78" s="7"/>
      <c r="G78" s="7"/>
      <c r="H78" s="7"/>
      <c r="I78" s="7"/>
      <c r="J78" s="7"/>
      <c r="K78" s="7"/>
      <c r="L78" s="7"/>
      <c r="M78" s="7"/>
      <c r="N78" s="7"/>
      <c r="O78" s="7"/>
      <c r="P78" s="7"/>
      <c r="Q78" s="7"/>
    </row>
    <row r="79" spans="1:17" ht="24" x14ac:dyDescent="0.25">
      <c r="A79" s="7">
        <v>611101</v>
      </c>
      <c r="B79" s="6" t="s">
        <v>77</v>
      </c>
      <c r="C79" s="10">
        <f t="shared" si="1"/>
        <v>400</v>
      </c>
      <c r="D79" s="7"/>
      <c r="E79" s="7"/>
      <c r="F79" s="7"/>
      <c r="G79" s="7"/>
      <c r="H79" s="7"/>
      <c r="I79" s="7"/>
      <c r="J79" s="7"/>
      <c r="K79" s="7"/>
      <c r="L79" s="7"/>
      <c r="M79" s="7"/>
      <c r="N79" s="7"/>
      <c r="O79" s="7"/>
      <c r="P79" s="7"/>
      <c r="Q79" s="7">
        <v>400</v>
      </c>
    </row>
    <row r="80" spans="1:17" ht="24" x14ac:dyDescent="0.25">
      <c r="A80" s="7">
        <v>611101</v>
      </c>
      <c r="B80" s="6" t="s">
        <v>73</v>
      </c>
      <c r="C80" s="10">
        <f>SUM(D80:P80)</f>
        <v>0</v>
      </c>
      <c r="D80" s="7"/>
      <c r="E80" s="7"/>
      <c r="F80" s="7"/>
      <c r="G80" s="7"/>
      <c r="H80" s="7"/>
      <c r="I80" s="7"/>
      <c r="J80" s="7"/>
      <c r="K80" s="7"/>
      <c r="L80" s="7"/>
      <c r="M80" s="7"/>
      <c r="N80" s="7"/>
      <c r="O80" s="7"/>
      <c r="P80" s="7"/>
      <c r="Q80" s="7"/>
    </row>
    <row r="81" spans="1:18" ht="24" x14ac:dyDescent="0.25">
      <c r="A81" s="7">
        <v>611101</v>
      </c>
      <c r="B81" s="6" t="s">
        <v>63</v>
      </c>
      <c r="C81" s="10">
        <f>SUM(D81:P81)</f>
        <v>0</v>
      </c>
      <c r="D81" s="7"/>
      <c r="E81" s="7"/>
      <c r="F81" s="7"/>
      <c r="G81" s="7"/>
      <c r="H81" s="7"/>
      <c r="I81" s="7"/>
      <c r="J81" s="7"/>
      <c r="K81" s="7"/>
      <c r="L81" s="7"/>
      <c r="M81" s="7"/>
      <c r="N81" s="7"/>
      <c r="O81" s="7"/>
      <c r="P81" s="7"/>
      <c r="Q81" s="7"/>
    </row>
    <row r="82" spans="1:18" x14ac:dyDescent="0.25">
      <c r="A82" s="7"/>
      <c r="B82" s="19" t="s">
        <v>53</v>
      </c>
      <c r="C82" s="10">
        <f t="shared" ref="C82:Q82" si="15">SUM(C78:C81)</f>
        <v>400</v>
      </c>
      <c r="D82" s="10">
        <f t="shared" si="15"/>
        <v>0</v>
      </c>
      <c r="E82" s="10">
        <f t="shared" si="15"/>
        <v>0</v>
      </c>
      <c r="F82" s="10">
        <f t="shared" si="15"/>
        <v>0</v>
      </c>
      <c r="G82" s="10">
        <f t="shared" si="15"/>
        <v>0</v>
      </c>
      <c r="H82" s="10">
        <f t="shared" si="15"/>
        <v>0</v>
      </c>
      <c r="I82" s="10">
        <f t="shared" si="15"/>
        <v>0</v>
      </c>
      <c r="J82" s="10">
        <f t="shared" si="15"/>
        <v>0</v>
      </c>
      <c r="K82" s="10">
        <f t="shared" si="15"/>
        <v>0</v>
      </c>
      <c r="L82" s="10">
        <f t="shared" si="15"/>
        <v>0</v>
      </c>
      <c r="M82" s="10">
        <f t="shared" si="15"/>
        <v>0</v>
      </c>
      <c r="N82" s="10">
        <f t="shared" si="15"/>
        <v>0</v>
      </c>
      <c r="O82" s="10">
        <f t="shared" si="15"/>
        <v>0</v>
      </c>
      <c r="P82" s="10">
        <f t="shared" si="15"/>
        <v>0</v>
      </c>
      <c r="Q82" s="10">
        <f t="shared" si="15"/>
        <v>400</v>
      </c>
    </row>
    <row r="83" spans="1:18" ht="36" x14ac:dyDescent="0.25">
      <c r="A83" s="7">
        <v>611110</v>
      </c>
      <c r="B83" s="6" t="s">
        <v>32</v>
      </c>
      <c r="C83" s="10">
        <f t="shared" si="1"/>
        <v>0</v>
      </c>
      <c r="D83" s="7"/>
      <c r="E83" s="7"/>
      <c r="F83" s="7"/>
      <c r="G83" s="7"/>
      <c r="H83" s="7"/>
      <c r="I83" s="7"/>
      <c r="J83" s="7"/>
      <c r="K83" s="7"/>
      <c r="L83" s="7"/>
      <c r="M83" s="7"/>
      <c r="N83" s="7"/>
      <c r="O83" s="7"/>
      <c r="P83" s="7"/>
      <c r="Q83" s="7"/>
    </row>
    <row r="84" spans="1:18" ht="36" x14ac:dyDescent="0.25">
      <c r="A84" s="7">
        <v>611120</v>
      </c>
      <c r="B84" s="6" t="s">
        <v>23</v>
      </c>
      <c r="C84" s="10">
        <f t="shared" si="1"/>
        <v>0</v>
      </c>
      <c r="D84" s="7"/>
      <c r="E84" s="7"/>
      <c r="F84" s="7"/>
      <c r="G84" s="7"/>
      <c r="H84" s="7"/>
      <c r="I84" s="7"/>
      <c r="J84" s="7"/>
      <c r="K84" s="7"/>
      <c r="L84" s="7"/>
      <c r="M84" s="7"/>
      <c r="N84" s="7"/>
      <c r="O84" s="7"/>
      <c r="P84" s="7"/>
      <c r="Q84" s="7"/>
    </row>
    <row r="85" spans="1:18" ht="41.25" customHeight="1" x14ac:dyDescent="0.25">
      <c r="A85" s="7">
        <v>611292</v>
      </c>
      <c r="B85" s="6" t="s">
        <v>23</v>
      </c>
      <c r="C85" s="10">
        <f t="shared" si="1"/>
        <v>598.4</v>
      </c>
      <c r="D85" s="7">
        <v>266.7</v>
      </c>
      <c r="E85" s="7">
        <v>58.7</v>
      </c>
      <c r="F85" s="7"/>
      <c r="G85" s="7"/>
      <c r="H85" s="7"/>
      <c r="I85" s="7"/>
      <c r="J85" s="7"/>
      <c r="K85" s="7"/>
      <c r="L85" s="7"/>
      <c r="M85" s="7"/>
      <c r="N85" s="7"/>
      <c r="O85" s="7"/>
      <c r="P85" s="7">
        <v>273</v>
      </c>
      <c r="Q85" s="7"/>
    </row>
    <row r="86" spans="1:18" ht="36" x14ac:dyDescent="0.25">
      <c r="A86" s="7">
        <v>611120</v>
      </c>
      <c r="B86" s="6" t="s">
        <v>62</v>
      </c>
      <c r="C86" s="10">
        <f t="shared" si="1"/>
        <v>0</v>
      </c>
      <c r="D86" s="7"/>
      <c r="E86" s="7"/>
      <c r="F86" s="7"/>
      <c r="G86" s="7"/>
      <c r="H86" s="7"/>
      <c r="I86" s="7"/>
      <c r="J86" s="7"/>
      <c r="K86" s="7"/>
      <c r="L86" s="7"/>
      <c r="M86" s="7"/>
      <c r="N86" s="7"/>
      <c r="O86" s="7"/>
      <c r="P86" s="7"/>
      <c r="Q86" s="7"/>
    </row>
    <row r="87" spans="1:18" x14ac:dyDescent="0.25">
      <c r="A87" s="7"/>
      <c r="B87" s="19" t="s">
        <v>91</v>
      </c>
      <c r="C87" s="10">
        <f>C85</f>
        <v>598.4</v>
      </c>
      <c r="D87" s="10">
        <f t="shared" ref="D87:Q87" si="16">D85</f>
        <v>266.7</v>
      </c>
      <c r="E87" s="10">
        <f t="shared" si="16"/>
        <v>58.7</v>
      </c>
      <c r="F87" s="10">
        <f t="shared" si="16"/>
        <v>0</v>
      </c>
      <c r="G87" s="10">
        <f t="shared" si="16"/>
        <v>0</v>
      </c>
      <c r="H87" s="10">
        <f t="shared" si="16"/>
        <v>0</v>
      </c>
      <c r="I87" s="10">
        <f t="shared" si="16"/>
        <v>0</v>
      </c>
      <c r="J87" s="10">
        <f t="shared" si="16"/>
        <v>0</v>
      </c>
      <c r="K87" s="10">
        <f t="shared" si="16"/>
        <v>0</v>
      </c>
      <c r="L87" s="10">
        <f t="shared" si="16"/>
        <v>0</v>
      </c>
      <c r="M87" s="10">
        <f t="shared" si="16"/>
        <v>0</v>
      </c>
      <c r="N87" s="10">
        <f t="shared" si="16"/>
        <v>0</v>
      </c>
      <c r="O87" s="10">
        <f t="shared" si="16"/>
        <v>0</v>
      </c>
      <c r="P87" s="10">
        <f t="shared" si="16"/>
        <v>273</v>
      </c>
      <c r="Q87" s="10">
        <f t="shared" si="16"/>
        <v>0</v>
      </c>
    </row>
    <row r="88" spans="1:18" x14ac:dyDescent="0.25">
      <c r="A88" s="7"/>
      <c r="B88" s="19" t="s">
        <v>35</v>
      </c>
      <c r="C88" s="10">
        <f t="shared" ref="C88:Q88" si="17">C84+C86</f>
        <v>0</v>
      </c>
      <c r="D88" s="10">
        <f t="shared" si="17"/>
        <v>0</v>
      </c>
      <c r="E88" s="10">
        <f t="shared" si="17"/>
        <v>0</v>
      </c>
      <c r="F88" s="10">
        <f t="shared" si="17"/>
        <v>0</v>
      </c>
      <c r="G88" s="10">
        <f t="shared" si="17"/>
        <v>0</v>
      </c>
      <c r="H88" s="10">
        <f t="shared" si="17"/>
        <v>0</v>
      </c>
      <c r="I88" s="10">
        <f t="shared" si="17"/>
        <v>0</v>
      </c>
      <c r="J88" s="10">
        <f t="shared" si="17"/>
        <v>0</v>
      </c>
      <c r="K88" s="10">
        <f t="shared" si="17"/>
        <v>0</v>
      </c>
      <c r="L88" s="10">
        <f t="shared" si="17"/>
        <v>0</v>
      </c>
      <c r="M88" s="10">
        <f t="shared" si="17"/>
        <v>0</v>
      </c>
      <c r="N88" s="10">
        <f t="shared" si="17"/>
        <v>0</v>
      </c>
      <c r="O88" s="10">
        <f t="shared" si="17"/>
        <v>0</v>
      </c>
      <c r="P88" s="10">
        <f t="shared" si="17"/>
        <v>0</v>
      </c>
      <c r="Q88" s="10">
        <f t="shared" si="17"/>
        <v>0</v>
      </c>
    </row>
    <row r="89" spans="1:18" ht="66" customHeight="1" x14ac:dyDescent="0.25">
      <c r="A89" s="7">
        <v>611141</v>
      </c>
      <c r="B89" s="6" t="s">
        <v>69</v>
      </c>
      <c r="C89" s="10">
        <f t="shared" si="1"/>
        <v>0</v>
      </c>
      <c r="D89" s="7"/>
      <c r="E89" s="7"/>
      <c r="F89" s="7"/>
      <c r="G89" s="7"/>
      <c r="H89" s="7"/>
      <c r="I89" s="7"/>
      <c r="J89" s="7"/>
      <c r="K89" s="7"/>
      <c r="L89" s="7"/>
      <c r="M89" s="7"/>
      <c r="N89" s="7"/>
      <c r="O89" s="7"/>
      <c r="P89" s="7"/>
      <c r="Q89" s="7"/>
    </row>
    <row r="90" spans="1:18" x14ac:dyDescent="0.25">
      <c r="A90" s="7">
        <v>611141</v>
      </c>
      <c r="B90" s="6" t="s">
        <v>37</v>
      </c>
      <c r="C90" s="10">
        <f t="shared" si="1"/>
        <v>0</v>
      </c>
      <c r="D90" s="7"/>
      <c r="E90" s="7"/>
      <c r="F90" s="7"/>
      <c r="G90" s="7"/>
      <c r="H90" s="7"/>
      <c r="I90" s="7"/>
      <c r="J90" s="7"/>
      <c r="K90" s="7"/>
      <c r="L90" s="7"/>
      <c r="M90" s="7"/>
      <c r="N90" s="7"/>
      <c r="O90" s="7"/>
      <c r="P90" s="7"/>
      <c r="Q90" s="7"/>
    </row>
    <row r="91" spans="1:18" x14ac:dyDescent="0.25">
      <c r="A91" s="7"/>
      <c r="B91" s="51" t="s">
        <v>103</v>
      </c>
      <c r="C91" s="10">
        <f t="shared" ref="C91:Q91" si="18">C16+C51+C71</f>
        <v>2574.3000000000002</v>
      </c>
      <c r="D91" s="10">
        <f t="shared" si="18"/>
        <v>0</v>
      </c>
      <c r="E91" s="10">
        <f t="shared" si="18"/>
        <v>0</v>
      </c>
      <c r="F91" s="10">
        <f t="shared" si="18"/>
        <v>0</v>
      </c>
      <c r="G91" s="10">
        <f t="shared" si="18"/>
        <v>0</v>
      </c>
      <c r="H91" s="10">
        <f t="shared" si="18"/>
        <v>0</v>
      </c>
      <c r="I91" s="10">
        <f t="shared" si="18"/>
        <v>0</v>
      </c>
      <c r="J91" s="10">
        <f t="shared" si="18"/>
        <v>0</v>
      </c>
      <c r="K91" s="10">
        <f t="shared" si="18"/>
        <v>0</v>
      </c>
      <c r="L91" s="10">
        <f t="shared" si="18"/>
        <v>0</v>
      </c>
      <c r="M91" s="10">
        <f t="shared" si="18"/>
        <v>0</v>
      </c>
      <c r="N91" s="10">
        <f t="shared" si="18"/>
        <v>0</v>
      </c>
      <c r="O91" s="10">
        <f t="shared" si="18"/>
        <v>0</v>
      </c>
      <c r="P91" s="10">
        <f t="shared" si="18"/>
        <v>0</v>
      </c>
      <c r="Q91" s="10">
        <f t="shared" si="18"/>
        <v>1811.8</v>
      </c>
      <c r="R91" s="32">
        <v>325.2</v>
      </c>
    </row>
    <row r="92" spans="1:18" x14ac:dyDescent="0.25">
      <c r="A92" s="7"/>
      <c r="B92" s="51" t="s">
        <v>104</v>
      </c>
      <c r="C92" s="10">
        <f t="shared" ref="C92:Q92" si="19">C15+C50+C70+C87</f>
        <v>5615.9</v>
      </c>
      <c r="D92" s="10">
        <f t="shared" si="19"/>
        <v>266.7</v>
      </c>
      <c r="E92" s="10">
        <f t="shared" si="19"/>
        <v>58.7</v>
      </c>
      <c r="F92" s="10">
        <f t="shared" si="19"/>
        <v>0</v>
      </c>
      <c r="G92" s="10">
        <f t="shared" si="19"/>
        <v>0</v>
      </c>
      <c r="H92" s="10">
        <f t="shared" si="19"/>
        <v>0</v>
      </c>
      <c r="I92" s="10">
        <f t="shared" si="19"/>
        <v>0</v>
      </c>
      <c r="J92" s="10">
        <f t="shared" si="19"/>
        <v>0</v>
      </c>
      <c r="K92" s="10">
        <f t="shared" si="19"/>
        <v>0</v>
      </c>
      <c r="L92" s="10">
        <f t="shared" si="19"/>
        <v>0</v>
      </c>
      <c r="M92" s="10">
        <f t="shared" si="19"/>
        <v>0</v>
      </c>
      <c r="N92" s="10">
        <f t="shared" si="19"/>
        <v>0</v>
      </c>
      <c r="O92" s="10">
        <f t="shared" si="19"/>
        <v>0</v>
      </c>
      <c r="P92" s="10">
        <f t="shared" si="19"/>
        <v>273</v>
      </c>
      <c r="Q92" s="10">
        <f t="shared" si="19"/>
        <v>3238.3</v>
      </c>
      <c r="R92" s="32">
        <v>863.9</v>
      </c>
    </row>
    <row r="93" spans="1:18" x14ac:dyDescent="0.25">
      <c r="A93" s="7"/>
      <c r="B93" s="19" t="s">
        <v>85</v>
      </c>
      <c r="C93" s="10">
        <f>C7+C13+C18+C31+C38+C45+C59+C64+C68</f>
        <v>0</v>
      </c>
      <c r="D93" s="7"/>
      <c r="E93" s="7"/>
      <c r="F93" s="7">
        <f>F7+F13+F18+F31+F38+F45+F59+F64+F68</f>
        <v>0</v>
      </c>
      <c r="G93" s="7"/>
      <c r="H93" s="7"/>
      <c r="I93" s="7"/>
      <c r="J93" s="7"/>
      <c r="K93" s="7"/>
      <c r="L93" s="7"/>
      <c r="M93" s="7"/>
      <c r="N93" s="7"/>
      <c r="O93" s="7"/>
      <c r="P93" s="7"/>
      <c r="Q93" s="7"/>
    </row>
    <row r="94" spans="1:18" x14ac:dyDescent="0.25">
      <c r="A94" s="39">
        <v>611142</v>
      </c>
      <c r="B94" s="6" t="s">
        <v>38</v>
      </c>
      <c r="C94" s="10"/>
      <c r="D94" s="7"/>
      <c r="E94" s="7"/>
      <c r="F94" s="7"/>
      <c r="G94" s="7"/>
      <c r="H94" s="7"/>
      <c r="I94" s="7"/>
      <c r="J94" s="7"/>
      <c r="K94" s="7"/>
      <c r="L94" s="7"/>
      <c r="M94" s="7"/>
      <c r="N94" s="7"/>
      <c r="O94" s="7"/>
      <c r="P94" s="7"/>
      <c r="Q94" s="7"/>
    </row>
    <row r="95" spans="1:18" x14ac:dyDescent="0.25">
      <c r="A95" s="7"/>
      <c r="B95" s="34" t="s">
        <v>1</v>
      </c>
      <c r="C95" s="10">
        <f>C14+C15+C16+C50+C51+C52+C53+C54+C55+C69+C70+C71+C72+C77+C82+C83+C87+C88+C89+C90+C91+C92+C94+C93</f>
        <v>19416.900000000001</v>
      </c>
      <c r="D95" s="10">
        <f t="shared" ref="D95:Q95" si="20">D14+D15+D16+D50+D51+D54+D55+D69+D70+D71+D72+D77+D82+D83+D87+D88+D89+D90+D91+D92+D94+D93</f>
        <v>533.4</v>
      </c>
      <c r="E95" s="10">
        <f t="shared" si="20"/>
        <v>117.4</v>
      </c>
      <c r="F95" s="10">
        <f t="shared" si="20"/>
        <v>0</v>
      </c>
      <c r="G95" s="10">
        <f t="shared" si="20"/>
        <v>0</v>
      </c>
      <c r="H95" s="10">
        <f t="shared" si="20"/>
        <v>0</v>
      </c>
      <c r="I95" s="10">
        <f t="shared" si="20"/>
        <v>0</v>
      </c>
      <c r="J95" s="10">
        <f t="shared" si="20"/>
        <v>0</v>
      </c>
      <c r="K95" s="10">
        <f t="shared" si="20"/>
        <v>0</v>
      </c>
      <c r="L95" s="10">
        <f t="shared" si="20"/>
        <v>0</v>
      </c>
      <c r="M95" s="10">
        <f t="shared" si="20"/>
        <v>0</v>
      </c>
      <c r="N95" s="10">
        <f t="shared" si="20"/>
        <v>0</v>
      </c>
      <c r="O95" s="10">
        <f t="shared" si="20"/>
        <v>0</v>
      </c>
      <c r="P95" s="10">
        <f t="shared" si="20"/>
        <v>546</v>
      </c>
      <c r="Q95" s="10">
        <f t="shared" si="20"/>
        <v>11502.599999999999</v>
      </c>
    </row>
    <row r="96" spans="1:18" x14ac:dyDescent="0.25">
      <c r="B96" s="44"/>
      <c r="C96" s="45"/>
    </row>
    <row r="97" spans="3:6" x14ac:dyDescent="0.25">
      <c r="C97" s="38"/>
      <c r="D97" s="38"/>
      <c r="E97" s="38"/>
      <c r="F97" s="38"/>
    </row>
  </sheetData>
  <mergeCells count="5">
    <mergeCell ref="A2:A4"/>
    <mergeCell ref="B2:B4"/>
    <mergeCell ref="C2:Q2"/>
    <mergeCell ref="C3:C4"/>
    <mergeCell ref="D3:Q3"/>
  </mergeCells>
  <pageMargins left="0.31496062992125984" right="0.27559055118110237" top="0.35433070866141736" bottom="0.31496062992125984" header="0.35433070866141736" footer="0.31496062992125984"/>
  <pageSetup paperSize="9" scale="75" fitToHeight="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</vt:i4>
      </vt:variant>
    </vt:vector>
  </HeadingPairs>
  <TitlesOfParts>
    <vt:vector size="7" baseType="lpstr">
      <vt:lpstr>1</vt:lpstr>
      <vt:lpstr>2.1</vt:lpstr>
      <vt:lpstr>2.2</vt:lpstr>
      <vt:lpstr>2.3</vt:lpstr>
      <vt:lpstr>2.4</vt:lpstr>
      <vt:lpstr>2.5</vt:lpstr>
      <vt:lpstr>'1'!Область_печати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cp:lastPrinted>2025-02-12T16:11:17Z</cp:lastPrinted>
  <dcterms:created xsi:type="dcterms:W3CDTF">2015-10-28T13:40:18Z</dcterms:created>
  <dcterms:modified xsi:type="dcterms:W3CDTF">2025-02-12T16:11:23Z</dcterms:modified>
</cp:coreProperties>
</file>