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11760" activeTab="5"/>
  </bookViews>
  <sheets>
    <sheet name="1" sheetId="1" r:id="rId1"/>
    <sheet name="2.1" sheetId="2" r:id="rId2"/>
    <sheet name="2.2" sheetId="3" r:id="rId3"/>
    <sheet name="2.3" sheetId="4" r:id="rId4"/>
    <sheet name="2.4" sheetId="5" r:id="rId5"/>
    <sheet name="2.5" sheetId="7" r:id="rId6"/>
  </sheets>
  <definedNames>
    <definedName name="_xlnm.Print_Area" localSheetId="0">'1'!$A$6:$Q$11</definedName>
  </definedNames>
  <calcPr calcId="145621"/>
</workbook>
</file>

<file path=xl/calcChain.xml><?xml version="1.0" encoding="utf-8"?>
<calcChain xmlns="http://schemas.openxmlformats.org/spreadsheetml/2006/main">
  <c r="Q79" i="7" l="1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C82" i="7"/>
  <c r="C79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C15" i="7"/>
  <c r="C9" i="7"/>
  <c r="C11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C2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C10" i="7" l="1"/>
  <c r="C24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C29" i="7"/>
  <c r="C41" i="7" s="1"/>
  <c r="C20" i="7"/>
  <c r="H18" i="1"/>
  <c r="C45" i="7" l="1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C47" i="7"/>
  <c r="C59" i="7" s="1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C44" i="7"/>
  <c r="C88" i="1" l="1"/>
  <c r="C53" i="7"/>
  <c r="C54" i="7"/>
  <c r="C50" i="7" l="1"/>
  <c r="C58" i="7" s="1"/>
  <c r="C49" i="7"/>
  <c r="C57" i="7" s="1"/>
  <c r="E44" i="1"/>
  <c r="D44" i="1"/>
  <c r="C30" i="7" l="1"/>
  <c r="C40" i="7" s="1"/>
  <c r="C31" i="7"/>
  <c r="C7" i="7" l="1"/>
  <c r="C8" i="7"/>
  <c r="C13" i="1"/>
  <c r="C16" i="7" l="1"/>
  <c r="C78" i="7" s="1"/>
  <c r="C34" i="7"/>
  <c r="C33" i="7"/>
  <c r="E76" i="1" l="1"/>
  <c r="C22" i="7" l="1"/>
  <c r="C21" i="7"/>
  <c r="C20" i="2" l="1"/>
  <c r="C37" i="7" l="1"/>
  <c r="Q79" i="1" l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D81" i="1" l="1"/>
  <c r="E81" i="1"/>
  <c r="G81" i="1"/>
  <c r="H81" i="1"/>
  <c r="I81" i="1"/>
  <c r="J81" i="1"/>
  <c r="K81" i="1"/>
  <c r="L81" i="1"/>
  <c r="M81" i="1"/>
  <c r="N81" i="1"/>
  <c r="O81" i="1"/>
  <c r="P81" i="1"/>
  <c r="F80" i="7"/>
  <c r="C36" i="7" l="1"/>
  <c r="C37" i="1"/>
  <c r="C72" i="7" l="1"/>
  <c r="C74" i="7" s="1"/>
  <c r="C26" i="4" l="1"/>
  <c r="C13" i="7"/>
  <c r="C17" i="1"/>
  <c r="C55" i="7" l="1"/>
  <c r="C53" i="1"/>
  <c r="C51" i="7"/>
  <c r="C50" i="1"/>
  <c r="C46" i="7"/>
  <c r="C47" i="1"/>
  <c r="C46" i="1"/>
  <c r="C32" i="7"/>
  <c r="C33" i="1"/>
  <c r="C27" i="7"/>
  <c r="C29" i="1"/>
  <c r="C18" i="7" l="1"/>
  <c r="C23" i="1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C14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D43" i="1"/>
  <c r="E43" i="1"/>
  <c r="G43" i="1"/>
  <c r="H43" i="1"/>
  <c r="I43" i="1"/>
  <c r="J43" i="1"/>
  <c r="K43" i="1"/>
  <c r="L43" i="1"/>
  <c r="M43" i="1"/>
  <c r="N43" i="1"/>
  <c r="O43" i="1"/>
  <c r="P43" i="1"/>
  <c r="F44" i="1"/>
  <c r="G44" i="1"/>
  <c r="H44" i="1"/>
  <c r="I44" i="1"/>
  <c r="J44" i="1"/>
  <c r="K44" i="1"/>
  <c r="L44" i="1"/>
  <c r="M44" i="1"/>
  <c r="N44" i="1"/>
  <c r="O44" i="1"/>
  <c r="P4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C80" i="7" l="1"/>
  <c r="G76" i="1"/>
  <c r="Q38" i="3" l="1"/>
  <c r="O38" i="3"/>
  <c r="M38" i="3"/>
  <c r="K38" i="3"/>
  <c r="I38" i="3"/>
  <c r="G38" i="3"/>
  <c r="E38" i="3"/>
  <c r="C17" i="7"/>
  <c r="Q16" i="5"/>
  <c r="Q38" i="5" s="1"/>
  <c r="P16" i="5"/>
  <c r="P38" i="5" s="1"/>
  <c r="O16" i="5"/>
  <c r="O38" i="5" s="1"/>
  <c r="N16" i="5"/>
  <c r="N38" i="5" s="1"/>
  <c r="M16" i="5"/>
  <c r="M38" i="5" s="1"/>
  <c r="L16" i="5"/>
  <c r="L38" i="5" s="1"/>
  <c r="K16" i="5"/>
  <c r="K38" i="5" s="1"/>
  <c r="J16" i="5"/>
  <c r="J38" i="5" s="1"/>
  <c r="I16" i="5"/>
  <c r="I38" i="5" s="1"/>
  <c r="H16" i="5"/>
  <c r="H38" i="5" s="1"/>
  <c r="G16" i="5"/>
  <c r="G38" i="5" s="1"/>
  <c r="F16" i="5"/>
  <c r="F38" i="5" s="1"/>
  <c r="E16" i="5"/>
  <c r="E38" i="5" s="1"/>
  <c r="D16" i="5"/>
  <c r="D38" i="5" s="1"/>
  <c r="C9" i="5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9" i="4"/>
  <c r="Q16" i="3"/>
  <c r="P16" i="3"/>
  <c r="P38" i="3" s="1"/>
  <c r="O16" i="3"/>
  <c r="N16" i="3"/>
  <c r="N38" i="3" s="1"/>
  <c r="M16" i="3"/>
  <c r="L16" i="3"/>
  <c r="L38" i="3" s="1"/>
  <c r="K16" i="3"/>
  <c r="J16" i="3"/>
  <c r="J38" i="3" s="1"/>
  <c r="I16" i="3"/>
  <c r="H16" i="3"/>
  <c r="H38" i="3" s="1"/>
  <c r="G16" i="3"/>
  <c r="F16" i="3"/>
  <c r="F38" i="3" s="1"/>
  <c r="E16" i="3"/>
  <c r="D16" i="3"/>
  <c r="D38" i="3" s="1"/>
  <c r="Q21" i="2" l="1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13" i="2"/>
  <c r="Q42" i="1"/>
  <c r="Q44" i="1"/>
  <c r="Q43" i="1"/>
  <c r="C22" i="1"/>
  <c r="C21" i="1"/>
  <c r="C20" i="1"/>
  <c r="J76" i="1" l="1"/>
  <c r="C32" i="1" l="1"/>
  <c r="C44" i="1" s="1"/>
  <c r="Q56" i="7" l="1"/>
  <c r="F31" i="4"/>
  <c r="C36" i="1"/>
  <c r="C28" i="1"/>
  <c r="D18" i="1" l="1"/>
  <c r="Q76" i="1" l="1"/>
  <c r="Q71" i="1"/>
  <c r="Q60" i="1"/>
  <c r="Q54" i="1"/>
  <c r="Q18" i="1"/>
  <c r="Q31" i="4" l="1"/>
  <c r="P31" i="4"/>
  <c r="O31" i="4"/>
  <c r="N31" i="4"/>
  <c r="M31" i="4"/>
  <c r="L31" i="4"/>
  <c r="K31" i="4"/>
  <c r="J31" i="4"/>
  <c r="I31" i="4"/>
  <c r="H31" i="4"/>
  <c r="G31" i="4"/>
  <c r="E31" i="4"/>
  <c r="D31" i="4"/>
  <c r="C30" i="4"/>
  <c r="H8" i="4" l="1"/>
  <c r="C35" i="2" l="1"/>
  <c r="C70" i="1"/>
  <c r="C69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68" i="1" l="1"/>
  <c r="C66" i="1"/>
  <c r="C72" i="1" s="1"/>
  <c r="C64" i="1"/>
  <c r="C62" i="1"/>
  <c r="Q55" i="1"/>
  <c r="Q82" i="1" s="1"/>
  <c r="C52" i="1"/>
  <c r="C49" i="1"/>
  <c r="C15" i="4"/>
  <c r="C14" i="4"/>
  <c r="C41" i="1"/>
  <c r="C40" i="1"/>
  <c r="C39" i="1"/>
  <c r="C38" i="1"/>
  <c r="C13" i="4"/>
  <c r="C35" i="1"/>
  <c r="C34" i="1"/>
  <c r="C19" i="2"/>
  <c r="C18" i="2"/>
  <c r="C17" i="2"/>
  <c r="C55" i="1" l="1"/>
  <c r="C31" i="1"/>
  <c r="C27" i="1"/>
  <c r="C25" i="1"/>
  <c r="P19" i="1"/>
  <c r="O19" i="1"/>
  <c r="N19" i="1"/>
  <c r="M19" i="1"/>
  <c r="L19" i="1"/>
  <c r="K19" i="1"/>
  <c r="J19" i="1"/>
  <c r="I19" i="1"/>
  <c r="H19" i="1"/>
  <c r="G19" i="1"/>
  <c r="F19" i="1"/>
  <c r="E19" i="1"/>
  <c r="P18" i="1"/>
  <c r="O18" i="1"/>
  <c r="N18" i="1"/>
  <c r="M18" i="1"/>
  <c r="L18" i="1"/>
  <c r="K18" i="1"/>
  <c r="J18" i="1"/>
  <c r="I18" i="1"/>
  <c r="G18" i="1"/>
  <c r="F18" i="1"/>
  <c r="E18" i="1"/>
  <c r="D19" i="1"/>
  <c r="C16" i="1"/>
  <c r="C43" i="1" l="1"/>
  <c r="C19" i="1"/>
  <c r="C66" i="7"/>
  <c r="K76" i="1" l="1"/>
  <c r="Q12" i="2" l="1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Q8" i="4"/>
  <c r="P8" i="4"/>
  <c r="O8" i="4"/>
  <c r="N8" i="4"/>
  <c r="M8" i="4"/>
  <c r="L8" i="4"/>
  <c r="K8" i="4"/>
  <c r="J8" i="4"/>
  <c r="I8" i="4"/>
  <c r="G8" i="4"/>
  <c r="F8" i="4"/>
  <c r="E8" i="4"/>
  <c r="D8" i="4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77" i="7"/>
  <c r="C76" i="7"/>
  <c r="C73" i="7"/>
  <c r="C71" i="7"/>
  <c r="C70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C68" i="7"/>
  <c r="C67" i="7"/>
  <c r="C65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3" i="7"/>
  <c r="C62" i="7"/>
  <c r="C61" i="7"/>
  <c r="C60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2" i="7"/>
  <c r="C48" i="7"/>
  <c r="C43" i="7"/>
  <c r="C38" i="7"/>
  <c r="C35" i="7"/>
  <c r="C28" i="7"/>
  <c r="C26" i="7"/>
  <c r="C19" i="7"/>
  <c r="C12" i="7"/>
  <c r="C6" i="7"/>
  <c r="C36" i="5"/>
  <c r="C35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3" i="5"/>
  <c r="C32" i="5"/>
  <c r="C31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29" i="5"/>
  <c r="C28" i="5"/>
  <c r="C27" i="5"/>
  <c r="C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4" i="5"/>
  <c r="C23" i="5"/>
  <c r="C22" i="5"/>
  <c r="C21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C19" i="5"/>
  <c r="C18" i="5"/>
  <c r="C17" i="5"/>
  <c r="C15" i="5"/>
  <c r="C14" i="5"/>
  <c r="C13" i="5"/>
  <c r="C12" i="5"/>
  <c r="C11" i="5"/>
  <c r="C10" i="5"/>
  <c r="C16" i="5" s="1"/>
  <c r="C38" i="5" s="1"/>
  <c r="C7" i="5"/>
  <c r="C6" i="5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0" i="3"/>
  <c r="C12" i="3"/>
  <c r="C36" i="4"/>
  <c r="C7" i="4"/>
  <c r="C6" i="4"/>
  <c r="C39" i="7" l="1"/>
  <c r="C42" i="7"/>
  <c r="C56" i="7"/>
  <c r="C14" i="7"/>
  <c r="C34" i="5"/>
  <c r="C8" i="5"/>
  <c r="C75" i="7"/>
  <c r="C8" i="4"/>
  <c r="C64" i="7"/>
  <c r="C69" i="7"/>
  <c r="C30" i="5"/>
  <c r="C25" i="5"/>
  <c r="C11" i="2"/>
  <c r="C10" i="2"/>
  <c r="C15" i="1"/>
  <c r="C12" i="1"/>
  <c r="C18" i="1" l="1"/>
  <c r="C12" i="2"/>
  <c r="C27" i="4"/>
  <c r="C43" i="2" l="1"/>
  <c r="C42" i="2"/>
  <c r="C28" i="4"/>
  <c r="C77" i="1" l="1"/>
  <c r="C29" i="4"/>
  <c r="C31" i="4" s="1"/>
  <c r="C23" i="4"/>
  <c r="C80" i="1"/>
  <c r="P76" i="1"/>
  <c r="P82" i="1" s="1"/>
  <c r="O76" i="1"/>
  <c r="O82" i="1" s="1"/>
  <c r="N76" i="1"/>
  <c r="N82" i="1" s="1"/>
  <c r="M76" i="1"/>
  <c r="L76" i="1"/>
  <c r="L82" i="1" s="1"/>
  <c r="I76" i="1"/>
  <c r="H76" i="1"/>
  <c r="H82" i="1" s="1"/>
  <c r="F76" i="1"/>
  <c r="F82" i="1" s="1"/>
  <c r="E82" i="1"/>
  <c r="D76" i="1"/>
  <c r="C78" i="1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29" i="3"/>
  <c r="C28" i="3"/>
  <c r="C27" i="3"/>
  <c r="C26" i="3"/>
  <c r="C34" i="2"/>
  <c r="C33" i="2"/>
  <c r="C67" i="1"/>
  <c r="C65" i="1"/>
  <c r="C32" i="2"/>
  <c r="C63" i="1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K82" i="1"/>
  <c r="J82" i="1"/>
  <c r="P35" i="4"/>
  <c r="P25" i="4"/>
  <c r="P20" i="4"/>
  <c r="P20" i="3"/>
  <c r="C38" i="4"/>
  <c r="C37" i="4"/>
  <c r="Q35" i="4"/>
  <c r="O35" i="4"/>
  <c r="N35" i="4"/>
  <c r="M35" i="4"/>
  <c r="L35" i="4"/>
  <c r="K35" i="4"/>
  <c r="J35" i="4"/>
  <c r="I35" i="4"/>
  <c r="H35" i="4"/>
  <c r="G35" i="4"/>
  <c r="F35" i="4"/>
  <c r="E35" i="4"/>
  <c r="D35" i="4"/>
  <c r="C34" i="4"/>
  <c r="C33" i="4"/>
  <c r="C32" i="4"/>
  <c r="Q25" i="4"/>
  <c r="O25" i="4"/>
  <c r="N25" i="4"/>
  <c r="M25" i="4"/>
  <c r="L25" i="4"/>
  <c r="K25" i="4"/>
  <c r="J25" i="4"/>
  <c r="I25" i="4"/>
  <c r="H25" i="4"/>
  <c r="G25" i="4"/>
  <c r="F25" i="4"/>
  <c r="E25" i="4"/>
  <c r="D25" i="4"/>
  <c r="C24" i="4"/>
  <c r="C22" i="4"/>
  <c r="C21" i="4"/>
  <c r="Q20" i="4"/>
  <c r="O20" i="4"/>
  <c r="O39" i="4" s="1"/>
  <c r="N20" i="4"/>
  <c r="N39" i="4" s="1"/>
  <c r="M20" i="4"/>
  <c r="M39" i="4" s="1"/>
  <c r="L20" i="4"/>
  <c r="L39" i="4" s="1"/>
  <c r="K20" i="4"/>
  <c r="K39" i="4" s="1"/>
  <c r="J20" i="4"/>
  <c r="I20" i="4"/>
  <c r="I39" i="4" s="1"/>
  <c r="H20" i="4"/>
  <c r="H39" i="4" s="1"/>
  <c r="G20" i="4"/>
  <c r="G39" i="4" s="1"/>
  <c r="F20" i="4"/>
  <c r="E20" i="4"/>
  <c r="E39" i="4" s="1"/>
  <c r="D20" i="4"/>
  <c r="D39" i="4" s="1"/>
  <c r="C19" i="4"/>
  <c r="C18" i="4"/>
  <c r="C17" i="4"/>
  <c r="C12" i="4"/>
  <c r="C11" i="4"/>
  <c r="C10" i="4"/>
  <c r="C36" i="3"/>
  <c r="C33" i="3"/>
  <c r="C32" i="3"/>
  <c r="C31" i="3"/>
  <c r="C24" i="3"/>
  <c r="C23" i="3"/>
  <c r="C22" i="3"/>
  <c r="C21" i="3"/>
  <c r="Q20" i="3"/>
  <c r="O20" i="3"/>
  <c r="N20" i="3"/>
  <c r="M20" i="3"/>
  <c r="L20" i="3"/>
  <c r="K20" i="3"/>
  <c r="J20" i="3"/>
  <c r="I20" i="3"/>
  <c r="H20" i="3"/>
  <c r="G20" i="3"/>
  <c r="F20" i="3"/>
  <c r="E20" i="3"/>
  <c r="D20" i="3"/>
  <c r="C19" i="3"/>
  <c r="C18" i="3"/>
  <c r="C11" i="3"/>
  <c r="C10" i="3"/>
  <c r="C16" i="3" s="1"/>
  <c r="C7" i="3"/>
  <c r="C6" i="3"/>
  <c r="C41" i="2"/>
  <c r="Q40" i="2"/>
  <c r="C39" i="2"/>
  <c r="C38" i="2"/>
  <c r="C37" i="2"/>
  <c r="C31" i="2"/>
  <c r="C29" i="2"/>
  <c r="C28" i="2"/>
  <c r="C27" i="2"/>
  <c r="C26" i="2"/>
  <c r="Q25" i="2"/>
  <c r="C24" i="2"/>
  <c r="C23" i="2"/>
  <c r="C22" i="2"/>
  <c r="C16" i="2"/>
  <c r="C15" i="2"/>
  <c r="C21" i="2" s="1"/>
  <c r="C14" i="2"/>
  <c r="C24" i="1"/>
  <c r="C26" i="1"/>
  <c r="C30" i="1"/>
  <c r="C45" i="1"/>
  <c r="C48" i="1"/>
  <c r="C51" i="1"/>
  <c r="C56" i="1"/>
  <c r="C57" i="1"/>
  <c r="C58" i="1"/>
  <c r="C59" i="1"/>
  <c r="C61" i="1"/>
  <c r="C73" i="1"/>
  <c r="C74" i="1"/>
  <c r="C75" i="1"/>
  <c r="C79" i="1" l="1"/>
  <c r="P39" i="4"/>
  <c r="J39" i="4"/>
  <c r="Q39" i="4"/>
  <c r="F39" i="4"/>
  <c r="C42" i="1"/>
  <c r="M82" i="1"/>
  <c r="D82" i="1"/>
  <c r="G82" i="1"/>
  <c r="C16" i="4"/>
  <c r="C8" i="3"/>
  <c r="I82" i="1"/>
  <c r="C71" i="1"/>
  <c r="C36" i="2"/>
  <c r="C54" i="1"/>
  <c r="C25" i="3"/>
  <c r="C34" i="3"/>
  <c r="C20" i="4"/>
  <c r="C30" i="3"/>
  <c r="C76" i="1"/>
  <c r="C35" i="3"/>
  <c r="C38" i="3" s="1"/>
  <c r="C25" i="4"/>
  <c r="C35" i="4"/>
  <c r="C40" i="2"/>
  <c r="C30" i="2"/>
  <c r="C60" i="1"/>
  <c r="C25" i="2"/>
  <c r="C17" i="3"/>
  <c r="C82" i="1" l="1"/>
  <c r="C83" i="1" s="1"/>
  <c r="C44" i="2"/>
  <c r="C39" i="4"/>
  <c r="C40" i="4"/>
  <c r="Q36" i="2"/>
  <c r="Q44" i="2" s="1"/>
  <c r="L36" i="2"/>
  <c r="L44" i="2" s="1"/>
  <c r="D36" i="2"/>
  <c r="D44" i="2" s="1"/>
  <c r="K36" i="2"/>
  <c r="K44" i="2" s="1"/>
  <c r="N36" i="2"/>
  <c r="N44" i="2" s="1"/>
  <c r="F36" i="2"/>
  <c r="F44" i="2" s="1"/>
  <c r="I36" i="2"/>
  <c r="I44" i="2" s="1"/>
  <c r="J36" i="2"/>
  <c r="J44" i="2" s="1"/>
  <c r="E36" i="2"/>
  <c r="E44" i="2" s="1"/>
  <c r="G36" i="2"/>
  <c r="G44" i="2" s="1"/>
  <c r="P36" i="2"/>
  <c r="P44" i="2" s="1"/>
  <c r="H36" i="2"/>
  <c r="H44" i="2" s="1"/>
  <c r="O36" i="2"/>
  <c r="O44" i="2" s="1"/>
  <c r="M36" i="2"/>
  <c r="M44" i="2" s="1"/>
</calcChain>
</file>

<file path=xl/sharedStrings.xml><?xml version="1.0" encoding="utf-8"?>
<sst xmlns="http://schemas.openxmlformats.org/spreadsheetml/2006/main" count="417" uniqueCount="111">
  <si>
    <t>Найменування розпорядника (одержувача) бюджетних коштів</t>
  </si>
  <si>
    <t>Всього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</si>
  <si>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</si>
  <si>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</si>
  <si>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</si>
  <si>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</si>
  <si>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</si>
  <si>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</si>
  <si>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</si>
  <si>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</si>
  <si>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</si>
  <si>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</si>
  <si>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</si>
  <si>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</si>
  <si>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Кількість посад (шт. один.)</t>
  </si>
  <si>
    <t>в тому числі за економічною класифікацією видатків</t>
  </si>
  <si>
    <t>Капітальні видатки</t>
  </si>
  <si>
    <t>тис.грн.</t>
  </si>
  <si>
    <t xml:space="preserve">Гримайлівська санаторна загальноосвітня школа-інтернат І-ІІІ ступенів  Тернопільської обласної ради  </t>
  </si>
  <si>
    <t>Коропецький   обласний    ліцей-інтернат  з посиленою військово-фізичною підготовкою</t>
  </si>
  <si>
    <t>Тернопільський обласний центр еколого-натуралістичної творчості учнівської молоді</t>
  </si>
  <si>
    <t>Тернопільський обласний комунальний   центр туризму,  краєзнавства, спорту та екскурсій учнівської молоді</t>
  </si>
  <si>
    <t>Тернопільський обласний комунальний  центр науково-технічної творчості школярів та учнівської молоді</t>
  </si>
  <si>
    <t>Тернопільський обласний комунальний інститут післядипломної педагогічної освіти</t>
  </si>
  <si>
    <t>інші</t>
  </si>
  <si>
    <t>інші поточні</t>
  </si>
  <si>
    <t>інші поточні видатки</t>
  </si>
  <si>
    <t>по закладах освіти обласного підпорядкування (без ПТНЗ)</t>
  </si>
  <si>
    <t>Обсяги асигнувань, тис.грн</t>
  </si>
  <si>
    <t>2.2. Обсяги асигнувань від плати за оренду майна бюджетних установ
по закладах освіти обласного підпорядкування (без ПТНЗ)</t>
  </si>
  <si>
    <t>2.4. Обсяги асигнувань від коштів, що отримують бюджетні установи від підприємств, організацій, фізичних осіб для виконання цільових заходів
по закладах освіти обласного підпорядкування (без ПТНЗ)</t>
  </si>
  <si>
    <t>КПК</t>
  </si>
  <si>
    <t>Кременецька обласна гуманітарно-педагогічна академія імені Тараса Шевченка</t>
  </si>
  <si>
    <t>2.5. Обсяги асигнувань від інших надходжень спеціального фонду (видатки розвитку)
по закладах освіти обласного підпорядкування (без ПТНЗ)</t>
  </si>
  <si>
    <t>О.З.ХОМА</t>
  </si>
  <si>
    <t>Разом по КПК 0611120</t>
  </si>
  <si>
    <t>Разом по КПК 0611070</t>
  </si>
  <si>
    <t>Централізована бухгалтерія ПТО</t>
  </si>
  <si>
    <t>Інші прогами та заходи</t>
  </si>
  <si>
    <t>Разом по КПК 611070</t>
  </si>
  <si>
    <t>Інші програми та заходи</t>
  </si>
  <si>
    <t>2.3. Обсяги асигнувань від благодійних внесків, грантів і дарунків 
по закладах освіти обласного підпорядкування (без ПТНЗ)</t>
  </si>
  <si>
    <t>Разом по КПК 0611022</t>
  </si>
  <si>
    <t>Разом по КПК 0611023</t>
  </si>
  <si>
    <t xml:space="preserve">                 КПК 0611033</t>
  </si>
  <si>
    <t>Разом по КПК 611022</t>
  </si>
  <si>
    <t>Разом по КПК 611023</t>
  </si>
  <si>
    <t xml:space="preserve">Збаразький ліцей Тернопільської обласної ради </t>
  </si>
  <si>
    <t>Тернопільська  спеціальна школа Тернопільської обласної ради</t>
  </si>
  <si>
    <t>Новосільська спеціальна школа Тернопільської обласної ради</t>
  </si>
  <si>
    <t>Тернопільський обласний ліцей "Знамення"</t>
  </si>
  <si>
    <t>Разом по КПК 0611025</t>
  </si>
  <si>
    <t xml:space="preserve">                 КПК 0611035</t>
  </si>
  <si>
    <t>Разом по КПК 0611101</t>
  </si>
  <si>
    <t>Разом по КПК 0611102</t>
  </si>
  <si>
    <t>Разом по КПК 611025</t>
  </si>
  <si>
    <t>Разом по КПК 611120</t>
  </si>
  <si>
    <t>Струсівський обласний мистецький ліцей</t>
  </si>
  <si>
    <t>Теребовлянський навчально-реабілітаційний центр</t>
  </si>
  <si>
    <t>Директор департаменту освіти і науки облдержадміністрації</t>
  </si>
  <si>
    <t>Тернопільськаий навчально-реабілітаційний центр Тернопільської обласної ради</t>
  </si>
  <si>
    <t>Теребовлянський академічний ліцей імені Ярослави Стецько</t>
  </si>
  <si>
    <t xml:space="preserve">Державний заклад післядипломної освіти "Тернопільський регіональний центр  підвищення кваліфікації"  </t>
  </si>
  <si>
    <t>Тернопільський фаховий коледж харчових технологій і торгівлі</t>
  </si>
  <si>
    <t>Збаразький ліцей Тернопільської обласної ради</t>
  </si>
  <si>
    <t>Теребовлянський академічний ліцей ім. Я. Стецько</t>
  </si>
  <si>
    <t>Заліщицький навчально-реабілітаційний центр Тернопільської обласної ради</t>
  </si>
  <si>
    <t>Чортківський гуманітарно-педагогічний фаховий коледж ім. О. Барвінського</t>
  </si>
  <si>
    <t>Комунальна установа Тернопільської обласної ради "Центр аналітично-методичного та матеріально-технічного забезпечення розвитку освітніх закладів області"</t>
  </si>
  <si>
    <t>Комунальна установа Тернопільської бласної ради "Центр аналітично-методичного та матеріально-технічного забезпечення розвитку освітніх закладів області"</t>
  </si>
  <si>
    <t>Тернопільський обласний навчально-реабілітаційний центр Тернопільської обласної ради</t>
  </si>
  <si>
    <t>Струсівська обласний мистецький ліцей</t>
  </si>
  <si>
    <t>Бережанський ліцей Тернопільської обласної ради</t>
  </si>
  <si>
    <t>Кременецький лісотехнічний фаховий коледж</t>
  </si>
  <si>
    <t xml:space="preserve">Новосільська спеціальна школа Тернопільської обласної ради </t>
  </si>
  <si>
    <t xml:space="preserve">Теребовлянський навчально-реабілітаційний центр </t>
  </si>
  <si>
    <t>Тернопільське обласне комунальне територіальне відділення Малої академії наук України</t>
  </si>
  <si>
    <t>Борщівський агротехнічний фаховий коледж</t>
  </si>
  <si>
    <t xml:space="preserve">Кременецька обласна гуманітарно-педагогічна академія імені Тараса Шевченка </t>
  </si>
  <si>
    <t xml:space="preserve"> </t>
  </si>
  <si>
    <t>Інші програми та заходи:</t>
  </si>
  <si>
    <t xml:space="preserve">Інші програми та заходи </t>
  </si>
  <si>
    <t xml:space="preserve">                 КПК 0611032</t>
  </si>
  <si>
    <t>ф.4.1 Надходження коштів, отриманих , як плата за послуги по закладах освіти обласного підпорядкування (без ПТНЗ)</t>
  </si>
  <si>
    <t>ф.4.2</t>
  </si>
  <si>
    <t>Разом по ГРК 0611272</t>
  </si>
  <si>
    <t>Разом по ГРК 0611271</t>
  </si>
  <si>
    <t>4.3-ф.</t>
  </si>
  <si>
    <t>Разом по ГРК 0611141</t>
  </si>
  <si>
    <t xml:space="preserve">                 КПК 0611200</t>
  </si>
  <si>
    <t xml:space="preserve">Гримайлівська санаторна загальноосвітня школа-інтернат І-ІІІ ступенів  Тернопільської обласної ради (ліквідаційний баланс) </t>
  </si>
  <si>
    <t>Разом по КПК 0611292</t>
  </si>
  <si>
    <t>Разом по КПК 0611291</t>
  </si>
  <si>
    <t>1. ЗВІТ ПРО КАСОВІ ВИДАТКИ ЗАГАЛЬНОГО ФОНДУ ОБЛАСНОГО БЮДЖЕТУ ЗА 3 квартал 2024 р.</t>
  </si>
  <si>
    <t xml:space="preserve">Екологи </t>
  </si>
  <si>
    <t>3,0-екологи</t>
  </si>
  <si>
    <t>203,3-МАН</t>
  </si>
  <si>
    <t>МАН</t>
  </si>
  <si>
    <t>118,8-туристи</t>
  </si>
  <si>
    <t>Туристи</t>
  </si>
  <si>
    <t>5,1-техніки</t>
  </si>
  <si>
    <t xml:space="preserve">Техніки </t>
  </si>
  <si>
    <t xml:space="preserve">   </t>
  </si>
  <si>
    <t>Разом по КПК 0611065</t>
  </si>
  <si>
    <t>546,9-токіппо</t>
  </si>
  <si>
    <t xml:space="preserve">ТОКІППО </t>
  </si>
  <si>
    <t xml:space="preserve">    </t>
  </si>
  <si>
    <t>Разом по КПК 0611210</t>
  </si>
  <si>
    <t>Всього по КПК 0611291</t>
  </si>
  <si>
    <t>Всього по КПК 0611292</t>
  </si>
  <si>
    <t xml:space="preserve">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</si>
</sst>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1" fillId="5" borderId="0" applyNumberFormat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textRotation="90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5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3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64" fontId="0" fillId="0" borderId="6" xfId="0" applyNumberFormat="1" applyBorder="1"/>
    <xf numFmtId="0" fontId="7" fillId="3" borderId="0" xfId="1"/>
    <xf numFmtId="0" fontId="8" fillId="4" borderId="0" xfId="2"/>
    <xf numFmtId="0" fontId="5" fillId="0" borderId="1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0" xfId="0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7" xfId="0" applyFill="1" applyBorder="1"/>
    <xf numFmtId="0" fontId="0" fillId="0" borderId="8" xfId="0" applyBorder="1"/>
    <xf numFmtId="0" fontId="6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0" borderId="0" xfId="0" applyFont="1"/>
    <xf numFmtId="0" fontId="7" fillId="3" borderId="0" xfId="1" applyAlignment="1">
      <alignment horizontal="center"/>
    </xf>
    <xf numFmtId="164" fontId="0" fillId="0" borderId="0" xfId="0" applyNumberFormat="1" applyFill="1" applyBorder="1"/>
    <xf numFmtId="1" fontId="0" fillId="0" borderId="0" xfId="0" applyNumberFormat="1" applyFill="1" applyBorder="1"/>
    <xf numFmtId="0" fontId="0" fillId="0" borderId="2" xfId="0" applyBorder="1"/>
    <xf numFmtId="164" fontId="0" fillId="0" borderId="2" xfId="0" applyNumberFormat="1" applyFill="1" applyBorder="1"/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3" borderId="3" xfId="1" applyBorder="1"/>
    <xf numFmtId="0" fontId="11" fillId="5" borderId="3" xfId="3" applyBorder="1"/>
  </cellXfs>
  <cellStyles count="4"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"/>
  <sheetViews>
    <sheetView topLeftCell="A4" zoomScale="110" zoomScaleNormal="110" workbookViewId="0">
      <pane xSplit="2" ySplit="8" topLeftCell="C12" activePane="bottomRight" state="frozen"/>
      <selection activeCell="A4" sqref="A4"/>
      <selection pane="topRight" activeCell="C4" sqref="C4"/>
      <selection pane="bottomLeft" activeCell="A12" sqref="A12"/>
      <selection pane="bottomRight" activeCell="T10" sqref="T10"/>
    </sheetView>
  </sheetViews>
  <sheetFormatPr defaultRowHeight="20.25" customHeight="1" x14ac:dyDescent="0.25"/>
  <cols>
    <col min="1" max="1" width="7.85546875" customWidth="1"/>
    <col min="2" max="2" width="42.140625" customWidth="1"/>
    <col min="3" max="3" width="9.7109375" customWidth="1"/>
    <col min="4" max="4" width="9.42578125" customWidth="1"/>
    <col min="5" max="5" width="12.5703125" customWidth="1"/>
    <col min="6" max="6" width="9.5703125" customWidth="1"/>
    <col min="7" max="7" width="7.7109375" customWidth="1"/>
    <col min="8" max="8" width="7.42578125" customWidth="1"/>
    <col min="9" max="9" width="6.85546875" customWidth="1"/>
    <col min="10" max="10" width="7.7109375" customWidth="1"/>
    <col min="11" max="11" width="8.140625" customWidth="1"/>
    <col min="12" max="12" width="7.42578125" customWidth="1"/>
    <col min="13" max="13" width="10.42578125" customWidth="1"/>
    <col min="14" max="14" width="7.42578125" customWidth="1"/>
    <col min="15" max="15" width="8.140625" customWidth="1"/>
    <col min="16" max="16" width="9.28515625" customWidth="1"/>
    <col min="17" max="17" width="8.85546875" customWidth="1"/>
  </cols>
  <sheetData>
    <row r="1" spans="1:20" ht="0.75" customHeight="1" x14ac:dyDescent="0.25"/>
    <row r="2" spans="1:20" ht="16.5" customHeight="1" x14ac:dyDescent="0.25">
      <c r="K2" s="53"/>
      <c r="L2" s="53"/>
      <c r="M2" s="53"/>
      <c r="N2" s="53"/>
      <c r="O2" s="53"/>
      <c r="P2" s="53"/>
      <c r="Q2" s="53"/>
    </row>
    <row r="3" spans="1:20" ht="13.5" customHeight="1" x14ac:dyDescent="0.25">
      <c r="K3" s="54"/>
      <c r="L3" s="54"/>
      <c r="M3" s="54"/>
      <c r="N3" s="54"/>
      <c r="O3" s="54"/>
      <c r="P3" s="54"/>
      <c r="Q3" s="54"/>
    </row>
    <row r="4" spans="1:20" ht="6.75" customHeight="1" x14ac:dyDescent="0.25">
      <c r="L4" s="55"/>
      <c r="M4" s="55"/>
      <c r="N4" s="55"/>
      <c r="O4" s="55"/>
      <c r="P4" s="4"/>
      <c r="Q4" s="3"/>
    </row>
    <row r="5" spans="1:20" ht="11.25" hidden="1" customHeight="1" x14ac:dyDescent="0.25"/>
    <row r="6" spans="1:20" ht="20.25" customHeight="1" x14ac:dyDescent="0.25">
      <c r="A6" s="56" t="s">
        <v>93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20" ht="17.25" customHeight="1" x14ac:dyDescent="0.25">
      <c r="B7" t="s">
        <v>27</v>
      </c>
    </row>
    <row r="8" spans="1:20" ht="14.25" customHeight="1" x14ac:dyDescent="0.25">
      <c r="A8" s="57" t="s">
        <v>31</v>
      </c>
      <c r="B8" s="57" t="s">
        <v>0</v>
      </c>
      <c r="C8" s="59" t="s">
        <v>28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  <c r="Q8" s="58" t="s">
        <v>14</v>
      </c>
    </row>
    <row r="9" spans="1:20" ht="12.75" customHeight="1" x14ac:dyDescent="0.25">
      <c r="A9" s="57"/>
      <c r="B9" s="57"/>
      <c r="C9" s="57" t="s">
        <v>1</v>
      </c>
      <c r="D9" s="59" t="s">
        <v>15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  <c r="Q9" s="58"/>
    </row>
    <row r="10" spans="1:20" ht="73.5" customHeight="1" x14ac:dyDescent="0.25">
      <c r="A10" s="57"/>
      <c r="B10" s="57"/>
      <c r="C10" s="57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12" t="s">
        <v>7</v>
      </c>
      <c r="J10" s="12" t="s">
        <v>8</v>
      </c>
      <c r="K10" s="12" t="s">
        <v>9</v>
      </c>
      <c r="L10" s="12" t="s">
        <v>10</v>
      </c>
      <c r="M10" s="12" t="s">
        <v>11</v>
      </c>
      <c r="N10" s="12" t="s">
        <v>12</v>
      </c>
      <c r="O10" s="12" t="s">
        <v>13</v>
      </c>
      <c r="P10" s="12" t="s">
        <v>24</v>
      </c>
      <c r="Q10" s="58"/>
      <c r="R10" s="22"/>
      <c r="S10" s="23" t="s">
        <v>106</v>
      </c>
      <c r="T10" s="24"/>
    </row>
    <row r="11" spans="1:20" s="1" customFormat="1" ht="20.2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/>
      <c r="M11" s="9">
        <v>13</v>
      </c>
      <c r="N11" s="9">
        <v>14</v>
      </c>
      <c r="O11" s="9">
        <v>15</v>
      </c>
      <c r="P11" s="28"/>
      <c r="Q11" s="9">
        <v>16</v>
      </c>
    </row>
    <row r="12" spans="1:20" s="14" customFormat="1" ht="22.5" customHeight="1" x14ac:dyDescent="0.25">
      <c r="A12" s="7">
        <v>611022</v>
      </c>
      <c r="B12" s="6" t="s">
        <v>49</v>
      </c>
      <c r="C12" s="27">
        <f t="shared" ref="C12:C17" si="0">SUM(D12:P12)</f>
        <v>6631.8</v>
      </c>
      <c r="D12" s="25">
        <v>3286.1</v>
      </c>
      <c r="E12" s="25">
        <v>774.7</v>
      </c>
      <c r="F12" s="25">
        <v>201.4</v>
      </c>
      <c r="G12" s="25">
        <v>10.5</v>
      </c>
      <c r="H12" s="25">
        <v>969.7</v>
      </c>
      <c r="I12" s="25">
        <v>139.80000000000001</v>
      </c>
      <c r="J12" s="25"/>
      <c r="K12" s="25"/>
      <c r="L12" s="25"/>
      <c r="M12" s="25">
        <v>441</v>
      </c>
      <c r="N12" s="25">
        <v>808.6</v>
      </c>
      <c r="O12" s="25"/>
      <c r="P12" s="25"/>
      <c r="Q12" s="25">
        <v>92.7</v>
      </c>
      <c r="S12" s="20"/>
    </row>
    <row r="13" spans="1:20" s="18" customFormat="1" ht="24" customHeight="1" x14ac:dyDescent="0.25">
      <c r="A13" s="7">
        <v>611032</v>
      </c>
      <c r="B13" s="6" t="s">
        <v>49</v>
      </c>
      <c r="C13" s="27">
        <f t="shared" si="0"/>
        <v>7707.5</v>
      </c>
      <c r="D13" s="25">
        <v>6323.9</v>
      </c>
      <c r="E13" s="25">
        <v>1383.6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S13"/>
    </row>
    <row r="14" spans="1:20" s="36" customFormat="1" ht="24.75" hidden="1" customHeight="1" x14ac:dyDescent="0.25">
      <c r="A14">
        <v>611271</v>
      </c>
      <c r="B14" s="6" t="s">
        <v>49</v>
      </c>
      <c r="C14" s="27">
        <f t="shared" si="0"/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S14"/>
    </row>
    <row r="15" spans="1:20" s="14" customFormat="1" ht="23.25" customHeight="1" x14ac:dyDescent="0.25">
      <c r="A15" s="7">
        <v>611022</v>
      </c>
      <c r="B15" s="6" t="s">
        <v>48</v>
      </c>
      <c r="C15" s="27">
        <f t="shared" si="0"/>
        <v>5878.8999999999987</v>
      </c>
      <c r="D15" s="25">
        <v>3188.4</v>
      </c>
      <c r="E15" s="25">
        <v>667.8</v>
      </c>
      <c r="F15" s="25">
        <v>180</v>
      </c>
      <c r="G15" s="25"/>
      <c r="H15" s="25">
        <v>450.9</v>
      </c>
      <c r="I15" s="25">
        <v>177.4</v>
      </c>
      <c r="J15" s="25"/>
      <c r="K15" s="25">
        <v>898.9</v>
      </c>
      <c r="L15" s="25">
        <v>75.5</v>
      </c>
      <c r="M15" s="25">
        <v>165.5</v>
      </c>
      <c r="N15" s="25">
        <v>57.7</v>
      </c>
      <c r="O15" s="25">
        <v>11</v>
      </c>
      <c r="P15" s="25">
        <v>5.8</v>
      </c>
      <c r="Q15" s="25">
        <v>101.6</v>
      </c>
    </row>
    <row r="16" spans="1:20" s="18" customFormat="1" ht="21.75" customHeight="1" x14ac:dyDescent="0.25">
      <c r="A16" s="7">
        <v>611032</v>
      </c>
      <c r="B16" s="6" t="s">
        <v>48</v>
      </c>
      <c r="C16" s="27">
        <f t="shared" si="0"/>
        <v>10023.699999999999</v>
      </c>
      <c r="D16" s="25">
        <v>8298.9</v>
      </c>
      <c r="E16" s="25">
        <v>1724.8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2" s="40" customFormat="1" ht="0.75" hidden="1" customHeight="1" x14ac:dyDescent="0.25">
      <c r="A17">
        <v>611271</v>
      </c>
      <c r="B17" s="6" t="s">
        <v>48</v>
      </c>
      <c r="C17" s="27">
        <f t="shared" si="0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22" s="14" customFormat="1" ht="20.25" customHeight="1" x14ac:dyDescent="0.25">
      <c r="A18" s="7"/>
      <c r="B18" s="19" t="s">
        <v>42</v>
      </c>
      <c r="C18" s="27">
        <f t="shared" ref="C18:Q18" si="1">C12+C15</f>
        <v>12510.699999999999</v>
      </c>
      <c r="D18" s="27">
        <f t="shared" si="1"/>
        <v>6474.5</v>
      </c>
      <c r="E18" s="27">
        <f t="shared" si="1"/>
        <v>1442.5</v>
      </c>
      <c r="F18" s="27">
        <f t="shared" si="1"/>
        <v>381.4</v>
      </c>
      <c r="G18" s="27">
        <f t="shared" si="1"/>
        <v>10.5</v>
      </c>
      <c r="H18" s="27">
        <f>H12+H15</f>
        <v>1420.6</v>
      </c>
      <c r="I18" s="27">
        <f t="shared" si="1"/>
        <v>317.20000000000005</v>
      </c>
      <c r="J18" s="27">
        <f t="shared" si="1"/>
        <v>0</v>
      </c>
      <c r="K18" s="27">
        <f t="shared" si="1"/>
        <v>898.9</v>
      </c>
      <c r="L18" s="27">
        <f t="shared" si="1"/>
        <v>75.5</v>
      </c>
      <c r="M18" s="27">
        <f t="shared" si="1"/>
        <v>606.5</v>
      </c>
      <c r="N18" s="27">
        <f t="shared" si="1"/>
        <v>866.30000000000007</v>
      </c>
      <c r="O18" s="27">
        <f t="shared" si="1"/>
        <v>11</v>
      </c>
      <c r="P18" s="27">
        <f t="shared" si="1"/>
        <v>5.8</v>
      </c>
      <c r="Q18" s="27">
        <f t="shared" si="1"/>
        <v>194.3</v>
      </c>
      <c r="R18"/>
      <c r="S18"/>
    </row>
    <row r="19" spans="1:22" s="18" customFormat="1" ht="20.25" customHeight="1" x14ac:dyDescent="0.25">
      <c r="A19" s="7"/>
      <c r="B19" s="19" t="s">
        <v>82</v>
      </c>
      <c r="C19" s="27">
        <f t="shared" ref="C19:P19" si="2">C13+C16</f>
        <v>17731.199999999997</v>
      </c>
      <c r="D19" s="27">
        <f t="shared" si="2"/>
        <v>14622.8</v>
      </c>
      <c r="E19" s="27">
        <f t="shared" si="2"/>
        <v>3108.3999999999996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0</v>
      </c>
      <c r="N19" s="27">
        <f t="shared" si="2"/>
        <v>0</v>
      </c>
      <c r="O19" s="27">
        <f t="shared" si="2"/>
        <v>0</v>
      </c>
      <c r="P19" s="27">
        <f t="shared" si="2"/>
        <v>0</v>
      </c>
      <c r="Q19" s="27"/>
    </row>
    <row r="20" spans="1:22" s="29" customFormat="1" ht="20.25" customHeight="1" x14ac:dyDescent="0.25">
      <c r="A20" s="7">
        <v>611023</v>
      </c>
      <c r="B20" s="5" t="s">
        <v>72</v>
      </c>
      <c r="C20" s="27">
        <f>SUM(D20:P20)</f>
        <v>9175.3000000000011</v>
      </c>
      <c r="D20" s="25">
        <v>4073.8</v>
      </c>
      <c r="E20" s="25">
        <v>866.6</v>
      </c>
      <c r="F20" s="25">
        <v>646.29999999999995</v>
      </c>
      <c r="G20" s="25">
        <v>12.8</v>
      </c>
      <c r="H20" s="25">
        <v>695.8</v>
      </c>
      <c r="I20" s="25">
        <v>595.6</v>
      </c>
      <c r="J20" s="25"/>
      <c r="K20" s="25">
        <v>1847.4</v>
      </c>
      <c r="L20" s="25">
        <v>52</v>
      </c>
      <c r="M20" s="25">
        <v>275.3</v>
      </c>
      <c r="N20" s="25">
        <v>72.400000000000006</v>
      </c>
      <c r="O20" s="25">
        <v>13.1</v>
      </c>
      <c r="P20" s="25">
        <v>24.2</v>
      </c>
      <c r="Q20" s="25">
        <v>80.099999999999994</v>
      </c>
      <c r="V20" s="46"/>
    </row>
    <row r="21" spans="1:22" s="29" customFormat="1" ht="20.25" customHeight="1" x14ac:dyDescent="0.25">
      <c r="A21" s="7">
        <v>611033</v>
      </c>
      <c r="B21" s="5" t="s">
        <v>72</v>
      </c>
      <c r="C21" s="27">
        <f>SUM(D21:P21)</f>
        <v>10098.200000000001</v>
      </c>
      <c r="D21" s="25">
        <v>8348</v>
      </c>
      <c r="E21" s="25">
        <v>1750.2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V21" s="46"/>
    </row>
    <row r="22" spans="1:22" s="29" customFormat="1" ht="20.25" customHeight="1" x14ac:dyDescent="0.25">
      <c r="A22" s="7">
        <v>611200</v>
      </c>
      <c r="B22" s="5" t="s">
        <v>72</v>
      </c>
      <c r="C22" s="27">
        <f>SUM(D22:P22)</f>
        <v>74.7</v>
      </c>
      <c r="D22" s="25">
        <v>61.2</v>
      </c>
      <c r="E22" s="25">
        <v>13.5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22" s="36" customFormat="1" ht="0.75" hidden="1" customHeight="1" x14ac:dyDescent="0.25">
      <c r="A23">
        <v>611271</v>
      </c>
      <c r="B23" s="5" t="s">
        <v>72</v>
      </c>
      <c r="C23" s="27">
        <f>SUM(D23:P23)</f>
        <v>0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1:22" ht="0.75" hidden="1" customHeight="1" x14ac:dyDescent="0.25">
      <c r="A24" s="7">
        <v>611023</v>
      </c>
      <c r="B24" s="5"/>
      <c r="C24" s="27">
        <f t="shared" ref="C24:C78" si="3">SUM(D24:P24)</f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0"/>
      <c r="S24" s="20"/>
    </row>
    <row r="25" spans="1:22" ht="25.5" hidden="1" customHeight="1" x14ac:dyDescent="0.25">
      <c r="A25" s="7">
        <v>611033</v>
      </c>
      <c r="B25" s="5"/>
      <c r="C25" s="27">
        <f t="shared" si="3"/>
        <v>0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15"/>
      <c r="S25" s="17"/>
    </row>
    <row r="26" spans="1:22" ht="20.25" customHeight="1" x14ac:dyDescent="0.25">
      <c r="A26" s="7">
        <v>611023</v>
      </c>
      <c r="B26" s="5" t="s">
        <v>47</v>
      </c>
      <c r="C26" s="27">
        <f t="shared" si="3"/>
        <v>6115.2000000000007</v>
      </c>
      <c r="D26" s="25">
        <v>3353.7</v>
      </c>
      <c r="E26" s="25">
        <v>722</v>
      </c>
      <c r="F26" s="25">
        <v>384.1</v>
      </c>
      <c r="G26" s="25"/>
      <c r="H26" s="25">
        <v>133.80000000000001</v>
      </c>
      <c r="I26" s="25">
        <v>202.9</v>
      </c>
      <c r="J26" s="25"/>
      <c r="K26" s="25"/>
      <c r="L26" s="25">
        <v>33.1</v>
      </c>
      <c r="M26" s="25">
        <v>362.3</v>
      </c>
      <c r="N26" s="25">
        <v>917.8</v>
      </c>
      <c r="O26" s="25">
        <v>4.8</v>
      </c>
      <c r="P26" s="25">
        <v>0.7</v>
      </c>
      <c r="Q26" s="26">
        <v>72.599999999999994</v>
      </c>
      <c r="R26" s="15"/>
      <c r="S26" s="20"/>
    </row>
    <row r="27" spans="1:22" ht="25.5" customHeight="1" x14ac:dyDescent="0.25">
      <c r="A27" s="7">
        <v>611033</v>
      </c>
      <c r="B27" s="5" t="s">
        <v>47</v>
      </c>
      <c r="C27" s="27">
        <f t="shared" si="3"/>
        <v>5048.3</v>
      </c>
      <c r="D27" s="25">
        <v>4152.7</v>
      </c>
      <c r="E27" s="25">
        <v>895.6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0"/>
    </row>
    <row r="28" spans="1:22" ht="20.25" customHeight="1" x14ac:dyDescent="0.25">
      <c r="A28" s="7">
        <v>611200</v>
      </c>
      <c r="B28" s="5" t="s">
        <v>47</v>
      </c>
      <c r="C28" s="27">
        <f>SUM(D28:P28)</f>
        <v>8.4</v>
      </c>
      <c r="D28" s="25">
        <v>6.9</v>
      </c>
      <c r="E28" s="25">
        <v>1.5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0"/>
      <c r="V28" s="32"/>
    </row>
    <row r="29" spans="1:22" ht="21.75" hidden="1" customHeight="1" x14ac:dyDescent="0.25">
      <c r="A29">
        <v>611271</v>
      </c>
      <c r="B29" s="5" t="s">
        <v>47</v>
      </c>
      <c r="C29" s="27">
        <f>SUM(D29:P29)</f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0"/>
    </row>
    <row r="30" spans="1:22" ht="26.25" customHeight="1" x14ac:dyDescent="0.25">
      <c r="A30" s="7">
        <v>611023</v>
      </c>
      <c r="B30" s="6" t="s">
        <v>57</v>
      </c>
      <c r="C30" s="27">
        <f>SUM(D30:P30)</f>
        <v>5452.7</v>
      </c>
      <c r="D30" s="25">
        <v>3244.9</v>
      </c>
      <c r="E30" s="25">
        <v>704.9</v>
      </c>
      <c r="F30" s="25">
        <v>262.3</v>
      </c>
      <c r="G30" s="25"/>
      <c r="H30" s="25">
        <v>143.69999999999999</v>
      </c>
      <c r="I30" s="25">
        <v>88.1</v>
      </c>
      <c r="J30" s="25"/>
      <c r="K30" s="25"/>
      <c r="L30" s="25"/>
      <c r="M30" s="25">
        <v>373.2</v>
      </c>
      <c r="N30" s="25">
        <v>621.4</v>
      </c>
      <c r="O30" s="25">
        <v>11.5</v>
      </c>
      <c r="P30" s="25">
        <v>2.7</v>
      </c>
      <c r="Q30" s="25"/>
      <c r="R30" s="16"/>
      <c r="S30" s="20"/>
    </row>
    <row r="31" spans="1:22" ht="24" customHeight="1" x14ac:dyDescent="0.25">
      <c r="A31" s="7">
        <v>611033</v>
      </c>
      <c r="B31" s="6" t="s">
        <v>57</v>
      </c>
      <c r="C31" s="27">
        <f t="shared" si="3"/>
        <v>4847.2</v>
      </c>
      <c r="D31" s="25">
        <v>3989.8</v>
      </c>
      <c r="E31" s="25">
        <v>857.4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16"/>
    </row>
    <row r="32" spans="1:22" ht="24" customHeight="1" x14ac:dyDescent="0.25">
      <c r="A32" s="7">
        <v>611200</v>
      </c>
      <c r="B32" s="6" t="s">
        <v>57</v>
      </c>
      <c r="C32" s="27">
        <f t="shared" si="3"/>
        <v>18.3</v>
      </c>
      <c r="D32" s="25">
        <v>15</v>
      </c>
      <c r="E32" s="25">
        <v>3.3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6"/>
      <c r="V32" s="32"/>
    </row>
    <row r="33" spans="1:22" ht="24" hidden="1" customHeight="1" x14ac:dyDescent="0.25">
      <c r="A33">
        <v>611271</v>
      </c>
      <c r="B33" s="6" t="s">
        <v>57</v>
      </c>
      <c r="C33" s="27">
        <f t="shared" si="3"/>
        <v>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16"/>
    </row>
    <row r="34" spans="1:22" ht="26.25" customHeight="1" x14ac:dyDescent="0.25">
      <c r="A34" s="7">
        <v>611023</v>
      </c>
      <c r="B34" s="5" t="s">
        <v>61</v>
      </c>
      <c r="C34" s="27">
        <f t="shared" ref="C34:C41" si="4">SUM(D34:P34)</f>
        <v>7659.300000000002</v>
      </c>
      <c r="D34" s="25">
        <v>3437.8</v>
      </c>
      <c r="E34" s="25">
        <v>668.1</v>
      </c>
      <c r="F34" s="25">
        <v>546.9</v>
      </c>
      <c r="G34" s="25"/>
      <c r="H34" s="25">
        <v>269.60000000000002</v>
      </c>
      <c r="I34" s="25">
        <v>296.89999999999998</v>
      </c>
      <c r="J34" s="25"/>
      <c r="K34" s="25">
        <v>2153.9</v>
      </c>
      <c r="L34" s="25">
        <v>4.3</v>
      </c>
      <c r="M34" s="25">
        <v>243.6</v>
      </c>
      <c r="N34" s="25">
        <v>20.3</v>
      </c>
      <c r="O34" s="25">
        <v>17.600000000000001</v>
      </c>
      <c r="P34" s="25">
        <v>0.3</v>
      </c>
      <c r="Q34" s="25">
        <v>88.8</v>
      </c>
      <c r="R34" s="17"/>
      <c r="S34" s="48"/>
      <c r="T34" s="47"/>
      <c r="U34" s="47"/>
      <c r="V34" s="32"/>
    </row>
    <row r="35" spans="1:22" ht="26.25" customHeight="1" x14ac:dyDescent="0.25">
      <c r="A35" s="7">
        <v>611033</v>
      </c>
      <c r="B35" s="5" t="s">
        <v>61</v>
      </c>
      <c r="C35" s="27">
        <f t="shared" si="4"/>
        <v>8345.1</v>
      </c>
      <c r="D35" s="25">
        <v>6893.1</v>
      </c>
      <c r="E35" s="25">
        <v>1452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7"/>
      <c r="V35" s="32"/>
    </row>
    <row r="36" spans="1:22" ht="27.75" customHeight="1" x14ac:dyDescent="0.25">
      <c r="A36" s="7">
        <v>611200</v>
      </c>
      <c r="B36" s="5" t="s">
        <v>61</v>
      </c>
      <c r="C36" s="27">
        <f>SUM(D36:P36)</f>
        <v>22.9</v>
      </c>
      <c r="D36" s="25">
        <v>18.399999999999999</v>
      </c>
      <c r="E36" s="25">
        <v>4.5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17"/>
    </row>
    <row r="37" spans="1:22" ht="28.5" hidden="1" customHeight="1" x14ac:dyDescent="0.25">
      <c r="A37">
        <v>611271</v>
      </c>
      <c r="B37" s="5" t="s">
        <v>61</v>
      </c>
      <c r="C37" s="27">
        <f>SUM(D37:P37)</f>
        <v>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17"/>
    </row>
    <row r="38" spans="1:22" ht="26.25" customHeight="1" x14ac:dyDescent="0.25">
      <c r="A38" s="7">
        <v>611023</v>
      </c>
      <c r="B38" s="5" t="s">
        <v>19</v>
      </c>
      <c r="C38" s="27">
        <f t="shared" si="4"/>
        <v>11219.300000000001</v>
      </c>
      <c r="D38" s="25">
        <v>4847.5</v>
      </c>
      <c r="E38" s="25">
        <v>1141.3</v>
      </c>
      <c r="F38" s="25">
        <v>662.2</v>
      </c>
      <c r="G38" s="25">
        <v>80</v>
      </c>
      <c r="H38" s="25">
        <v>1927.4</v>
      </c>
      <c r="I38" s="25">
        <v>240.7</v>
      </c>
      <c r="J38" s="25"/>
      <c r="K38" s="25"/>
      <c r="L38" s="25"/>
      <c r="M38" s="25">
        <v>875.2</v>
      </c>
      <c r="N38" s="25">
        <v>1399.7</v>
      </c>
      <c r="O38" s="25">
        <v>12.8</v>
      </c>
      <c r="P38" s="25">
        <v>32.5</v>
      </c>
      <c r="Q38" s="25">
        <v>115.4</v>
      </c>
      <c r="R38" s="17"/>
      <c r="S38" s="20"/>
    </row>
    <row r="39" spans="1:22" ht="26.25" customHeight="1" x14ac:dyDescent="0.25">
      <c r="A39" s="7">
        <v>611033</v>
      </c>
      <c r="B39" s="5" t="s">
        <v>19</v>
      </c>
      <c r="C39" s="27">
        <f t="shared" si="4"/>
        <v>7386.1</v>
      </c>
      <c r="D39" s="25">
        <v>6046.5</v>
      </c>
      <c r="E39" s="25">
        <v>1339.6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17"/>
    </row>
    <row r="40" spans="1:22" ht="21" customHeight="1" x14ac:dyDescent="0.25">
      <c r="A40" s="7">
        <v>611023</v>
      </c>
      <c r="B40" s="6" t="s">
        <v>50</v>
      </c>
      <c r="C40" s="27">
        <f t="shared" si="4"/>
        <v>1300.2</v>
      </c>
      <c r="D40" s="25">
        <v>824.9</v>
      </c>
      <c r="E40" s="25">
        <v>181.5</v>
      </c>
      <c r="F40" s="25">
        <v>0.6</v>
      </c>
      <c r="G40" s="25">
        <v>1.2</v>
      </c>
      <c r="H40" s="25">
        <v>74.8</v>
      </c>
      <c r="I40" s="25">
        <v>14.4</v>
      </c>
      <c r="J40" s="25"/>
      <c r="K40" s="25"/>
      <c r="L40" s="25"/>
      <c r="M40" s="25">
        <v>202.8</v>
      </c>
      <c r="N40" s="25"/>
      <c r="O40" s="25"/>
      <c r="P40" s="25"/>
      <c r="Q40" s="25">
        <v>20.9</v>
      </c>
      <c r="R40" s="17"/>
    </row>
    <row r="41" spans="1:22" ht="20.25" customHeight="1" x14ac:dyDescent="0.25">
      <c r="A41" s="7">
        <v>611033</v>
      </c>
      <c r="B41" s="6" t="s">
        <v>50</v>
      </c>
      <c r="C41" s="27">
        <f t="shared" si="4"/>
        <v>1049.5999999999999</v>
      </c>
      <c r="D41" s="25">
        <v>854.9</v>
      </c>
      <c r="E41" s="25">
        <v>194.7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7"/>
    </row>
    <row r="42" spans="1:22" ht="19.5" customHeight="1" x14ac:dyDescent="0.25">
      <c r="A42" s="7"/>
      <c r="B42" s="19" t="s">
        <v>43</v>
      </c>
      <c r="C42" s="27">
        <f t="shared" ref="C42:Q42" si="5">C20+C24+C26+C30+C34+C38+C40</f>
        <v>40922</v>
      </c>
      <c r="D42" s="27">
        <f t="shared" si="5"/>
        <v>19782.600000000002</v>
      </c>
      <c r="E42" s="27">
        <f t="shared" si="5"/>
        <v>4284.3999999999996</v>
      </c>
      <c r="F42" s="27">
        <f t="shared" si="5"/>
        <v>2502.4</v>
      </c>
      <c r="G42" s="27">
        <f t="shared" si="5"/>
        <v>94</v>
      </c>
      <c r="H42" s="27">
        <f t="shared" si="5"/>
        <v>3245.1000000000004</v>
      </c>
      <c r="I42" s="27">
        <f t="shared" si="5"/>
        <v>1438.6000000000001</v>
      </c>
      <c r="J42" s="27">
        <f t="shared" si="5"/>
        <v>0</v>
      </c>
      <c r="K42" s="27">
        <f t="shared" si="5"/>
        <v>4001.3</v>
      </c>
      <c r="L42" s="27">
        <f t="shared" si="5"/>
        <v>89.399999999999991</v>
      </c>
      <c r="M42" s="27">
        <f t="shared" si="5"/>
        <v>2332.4</v>
      </c>
      <c r="N42" s="27">
        <f t="shared" si="5"/>
        <v>3031.6</v>
      </c>
      <c r="O42" s="27">
        <f t="shared" si="5"/>
        <v>59.8</v>
      </c>
      <c r="P42" s="27">
        <f t="shared" si="5"/>
        <v>60.4</v>
      </c>
      <c r="Q42" s="27">
        <f t="shared" si="5"/>
        <v>377.79999999999995</v>
      </c>
      <c r="R42" s="17"/>
    </row>
    <row r="43" spans="1:22" ht="19.5" customHeight="1" x14ac:dyDescent="0.25">
      <c r="A43" s="7"/>
      <c r="B43" s="19" t="s">
        <v>44</v>
      </c>
      <c r="C43" s="27">
        <f>C21+C25+C27+C31+C35+C39+C41</f>
        <v>36774.5</v>
      </c>
      <c r="D43" s="27">
        <f>D21+D25+D27+D31+D35+D39+D41</f>
        <v>30285</v>
      </c>
      <c r="E43" s="27">
        <f>E21+E25+E27+E31+E35+E39+E41</f>
        <v>6489.5000000000009</v>
      </c>
      <c r="F43" s="27">
        <v>0</v>
      </c>
      <c r="G43" s="27">
        <f t="shared" ref="G43:Q43" si="6">G21+G25+G27+G31+G35+G39+G41</f>
        <v>0</v>
      </c>
      <c r="H43" s="27">
        <f t="shared" si="6"/>
        <v>0</v>
      </c>
      <c r="I43" s="27">
        <f t="shared" si="6"/>
        <v>0</v>
      </c>
      <c r="J43" s="27">
        <f t="shared" si="6"/>
        <v>0</v>
      </c>
      <c r="K43" s="27">
        <f t="shared" si="6"/>
        <v>0</v>
      </c>
      <c r="L43" s="27">
        <f t="shared" si="6"/>
        <v>0</v>
      </c>
      <c r="M43" s="27">
        <f t="shared" si="6"/>
        <v>0</v>
      </c>
      <c r="N43" s="27">
        <f t="shared" si="6"/>
        <v>0</v>
      </c>
      <c r="O43" s="27">
        <f t="shared" si="6"/>
        <v>0</v>
      </c>
      <c r="P43" s="27">
        <f t="shared" si="6"/>
        <v>0</v>
      </c>
      <c r="Q43" s="27">
        <f t="shared" si="6"/>
        <v>0</v>
      </c>
      <c r="R43" s="17"/>
    </row>
    <row r="44" spans="1:22" ht="18.75" customHeight="1" x14ac:dyDescent="0.25">
      <c r="A44" s="7"/>
      <c r="B44" s="19" t="s">
        <v>89</v>
      </c>
      <c r="C44" s="27">
        <f>C22+C28+C32+C36</f>
        <v>124.30000000000001</v>
      </c>
      <c r="D44" s="27">
        <f>D22+D28+D32+D36</f>
        <v>101.5</v>
      </c>
      <c r="E44" s="27">
        <f>E22+E28+E32+E36</f>
        <v>22.8</v>
      </c>
      <c r="F44" s="27">
        <f t="shared" ref="F44:Q44" si="7">F28+F32+F36</f>
        <v>0</v>
      </c>
      <c r="G44" s="27">
        <f t="shared" si="7"/>
        <v>0</v>
      </c>
      <c r="H44" s="27">
        <f t="shared" si="7"/>
        <v>0</v>
      </c>
      <c r="I44" s="27">
        <f t="shared" si="7"/>
        <v>0</v>
      </c>
      <c r="J44" s="27">
        <f t="shared" si="7"/>
        <v>0</v>
      </c>
      <c r="K44" s="27">
        <f t="shared" si="7"/>
        <v>0</v>
      </c>
      <c r="L44" s="27">
        <f t="shared" si="7"/>
        <v>0</v>
      </c>
      <c r="M44" s="27">
        <f t="shared" si="7"/>
        <v>0</v>
      </c>
      <c r="N44" s="27">
        <f t="shared" si="7"/>
        <v>0</v>
      </c>
      <c r="O44" s="27">
        <f t="shared" si="7"/>
        <v>0</v>
      </c>
      <c r="P44" s="27">
        <f t="shared" si="7"/>
        <v>0</v>
      </c>
      <c r="Q44" s="27">
        <f t="shared" si="7"/>
        <v>0</v>
      </c>
      <c r="R44" s="17"/>
    </row>
    <row r="45" spans="1:22" ht="30.75" customHeight="1" x14ac:dyDescent="0.25">
      <c r="A45" s="7">
        <v>611025</v>
      </c>
      <c r="B45" s="5" t="s">
        <v>66</v>
      </c>
      <c r="C45" s="27">
        <f t="shared" si="3"/>
        <v>8096.3999999999987</v>
      </c>
      <c r="D45" s="25">
        <v>4884.8999999999996</v>
      </c>
      <c r="E45" s="25">
        <v>1074.8</v>
      </c>
      <c r="F45" s="25">
        <v>188.9</v>
      </c>
      <c r="G45" s="25">
        <v>7.7</v>
      </c>
      <c r="H45" s="25">
        <v>549.70000000000005</v>
      </c>
      <c r="I45" s="25">
        <v>188</v>
      </c>
      <c r="J45" s="25"/>
      <c r="K45" s="25"/>
      <c r="L45" s="25">
        <v>76</v>
      </c>
      <c r="M45" s="25">
        <v>544.5</v>
      </c>
      <c r="N45" s="25">
        <v>570.20000000000005</v>
      </c>
      <c r="O45" s="25">
        <v>11.7</v>
      </c>
      <c r="P45" s="25"/>
      <c r="Q45" s="31"/>
      <c r="R45" s="15"/>
      <c r="S45" s="20"/>
      <c r="T45" s="20"/>
    </row>
    <row r="46" spans="1:22" ht="29.25" customHeight="1" x14ac:dyDescent="0.25">
      <c r="A46" s="7">
        <v>611035</v>
      </c>
      <c r="B46" s="5" t="s">
        <v>66</v>
      </c>
      <c r="C46" s="27">
        <f t="shared" si="3"/>
        <v>7977.4000000000005</v>
      </c>
      <c r="D46" s="25">
        <v>6576.1</v>
      </c>
      <c r="E46" s="25">
        <v>1401.3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31"/>
      <c r="R46" s="15"/>
      <c r="S46" s="17"/>
    </row>
    <row r="47" spans="1:22" ht="29.25" hidden="1" customHeight="1" x14ac:dyDescent="0.25">
      <c r="A47">
        <v>611271</v>
      </c>
      <c r="B47" s="5" t="s">
        <v>66</v>
      </c>
      <c r="C47" s="27">
        <f t="shared" si="3"/>
        <v>0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15"/>
      <c r="S47" s="17"/>
    </row>
    <row r="48" spans="1:22" ht="24.75" customHeight="1" x14ac:dyDescent="0.25">
      <c r="A48" s="7">
        <v>611025</v>
      </c>
      <c r="B48" s="6" t="s">
        <v>58</v>
      </c>
      <c r="C48" s="27">
        <f t="shared" si="3"/>
        <v>6251.0999999999995</v>
      </c>
      <c r="D48" s="25">
        <v>3088.7</v>
      </c>
      <c r="E48" s="25">
        <v>642.29999999999995</v>
      </c>
      <c r="F48" s="25">
        <v>210.5</v>
      </c>
      <c r="G48" s="25">
        <v>13</v>
      </c>
      <c r="H48" s="25">
        <v>729.4</v>
      </c>
      <c r="I48" s="25">
        <v>399</v>
      </c>
      <c r="J48" s="25"/>
      <c r="K48" s="26"/>
      <c r="L48" s="25">
        <v>12.5</v>
      </c>
      <c r="M48" s="25">
        <v>411.2</v>
      </c>
      <c r="N48" s="25">
        <v>734.5</v>
      </c>
      <c r="O48" s="25">
        <v>9.1999999999999993</v>
      </c>
      <c r="P48" s="25">
        <v>0.8</v>
      </c>
      <c r="Q48" s="26"/>
      <c r="R48" s="15"/>
      <c r="S48" s="20"/>
      <c r="T48" s="20"/>
    </row>
    <row r="49" spans="1:23" ht="26.25" customHeight="1" x14ac:dyDescent="0.25">
      <c r="A49" s="7">
        <v>611035</v>
      </c>
      <c r="B49" s="6" t="s">
        <v>75</v>
      </c>
      <c r="C49" s="27">
        <f t="shared" si="3"/>
        <v>10469.599999999999</v>
      </c>
      <c r="D49" s="25">
        <v>8544.2999999999993</v>
      </c>
      <c r="E49" s="25">
        <v>1925.3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31"/>
      <c r="R49" s="15"/>
      <c r="S49" s="17"/>
      <c r="T49" s="20"/>
    </row>
    <row r="50" spans="1:23" ht="0.75" hidden="1" customHeight="1" x14ac:dyDescent="0.25">
      <c r="A50">
        <v>611271</v>
      </c>
      <c r="B50" s="6" t="s">
        <v>75</v>
      </c>
      <c r="C50" s="27">
        <f t="shared" si="3"/>
        <v>0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15"/>
      <c r="S50" s="17"/>
      <c r="T50" s="20"/>
    </row>
    <row r="51" spans="1:23" ht="30.75" customHeight="1" x14ac:dyDescent="0.25">
      <c r="A51" s="7">
        <v>611025</v>
      </c>
      <c r="B51" s="6" t="s">
        <v>60</v>
      </c>
      <c r="C51" s="27">
        <f t="shared" si="3"/>
        <v>8566.6</v>
      </c>
      <c r="D51" s="25">
        <v>5023.7</v>
      </c>
      <c r="E51" s="25">
        <v>1033.5</v>
      </c>
      <c r="F51" s="25">
        <v>320.2</v>
      </c>
      <c r="G51" s="25">
        <v>50</v>
      </c>
      <c r="H51" s="25">
        <v>1002.2</v>
      </c>
      <c r="I51" s="25">
        <v>211.3</v>
      </c>
      <c r="J51" s="25"/>
      <c r="K51" s="25"/>
      <c r="L51" s="25">
        <v>59.6</v>
      </c>
      <c r="M51" s="25">
        <v>333.3</v>
      </c>
      <c r="N51" s="25">
        <v>492.3</v>
      </c>
      <c r="O51" s="25">
        <v>7.5</v>
      </c>
      <c r="P51" s="25">
        <v>33</v>
      </c>
      <c r="Q51" s="26"/>
      <c r="R51" s="15"/>
      <c r="S51" s="17"/>
      <c r="T51" s="20"/>
    </row>
    <row r="52" spans="1:23" ht="31.5" customHeight="1" x14ac:dyDescent="0.25">
      <c r="A52" s="7">
        <v>611035</v>
      </c>
      <c r="B52" s="6" t="s">
        <v>60</v>
      </c>
      <c r="C52" s="27">
        <f t="shared" si="3"/>
        <v>12021.1</v>
      </c>
      <c r="D52" s="25">
        <v>9983.2000000000007</v>
      </c>
      <c r="E52" s="25">
        <v>2037.9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31"/>
      <c r="R52" s="20"/>
      <c r="S52" s="17"/>
      <c r="T52" s="20"/>
    </row>
    <row r="53" spans="1:23" ht="32.25" hidden="1" customHeight="1" x14ac:dyDescent="0.25">
      <c r="A53">
        <v>611271</v>
      </c>
      <c r="B53" s="6" t="s">
        <v>60</v>
      </c>
      <c r="C53" s="27">
        <f t="shared" si="3"/>
        <v>0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31"/>
      <c r="R53" s="20"/>
      <c r="S53" s="17"/>
      <c r="T53" s="20"/>
    </row>
    <row r="54" spans="1:23" ht="20.25" customHeight="1" x14ac:dyDescent="0.25">
      <c r="A54" s="7"/>
      <c r="B54" s="19" t="s">
        <v>51</v>
      </c>
      <c r="C54" s="27">
        <f>C45+C48+C51</f>
        <v>22914.1</v>
      </c>
      <c r="D54" s="27">
        <f>D45+D48+D51</f>
        <v>12997.3</v>
      </c>
      <c r="E54" s="27">
        <f t="shared" ref="E54:Q54" si="8">E45+E48+E51</f>
        <v>2750.6</v>
      </c>
      <c r="F54" s="27">
        <f t="shared" si="8"/>
        <v>719.59999999999991</v>
      </c>
      <c r="G54" s="27">
        <f t="shared" si="8"/>
        <v>70.7</v>
      </c>
      <c r="H54" s="27">
        <f t="shared" si="8"/>
        <v>2281.3000000000002</v>
      </c>
      <c r="I54" s="27">
        <f t="shared" si="8"/>
        <v>798.3</v>
      </c>
      <c r="J54" s="27">
        <f t="shared" si="8"/>
        <v>0</v>
      </c>
      <c r="K54" s="27">
        <f t="shared" si="8"/>
        <v>0</v>
      </c>
      <c r="L54" s="27">
        <f t="shared" si="8"/>
        <v>148.1</v>
      </c>
      <c r="M54" s="27">
        <f t="shared" si="8"/>
        <v>1289</v>
      </c>
      <c r="N54" s="27">
        <f t="shared" si="8"/>
        <v>1797</v>
      </c>
      <c r="O54" s="27">
        <f t="shared" si="8"/>
        <v>28.4</v>
      </c>
      <c r="P54" s="27">
        <f t="shared" si="8"/>
        <v>33.799999999999997</v>
      </c>
      <c r="Q54" s="27">
        <f t="shared" si="8"/>
        <v>0</v>
      </c>
      <c r="S54" s="17"/>
    </row>
    <row r="55" spans="1:23" ht="16.5" customHeight="1" x14ac:dyDescent="0.25">
      <c r="A55" s="7"/>
      <c r="B55" s="19" t="s">
        <v>52</v>
      </c>
      <c r="C55" s="27">
        <f>C46+C49+C52</f>
        <v>30468.1</v>
      </c>
      <c r="D55" s="27">
        <f>D46+D49+D52</f>
        <v>25103.599999999999</v>
      </c>
      <c r="E55" s="27">
        <f t="shared" ref="E55:Q55" si="9">E46+E49+E52</f>
        <v>5364.5</v>
      </c>
      <c r="F55" s="27">
        <f t="shared" si="9"/>
        <v>0</v>
      </c>
      <c r="G55" s="27">
        <f t="shared" si="9"/>
        <v>0</v>
      </c>
      <c r="H55" s="27">
        <f t="shared" si="9"/>
        <v>0</v>
      </c>
      <c r="I55" s="27">
        <f t="shared" si="9"/>
        <v>0</v>
      </c>
      <c r="J55" s="27">
        <f t="shared" si="9"/>
        <v>0</v>
      </c>
      <c r="K55" s="27">
        <f t="shared" si="9"/>
        <v>0</v>
      </c>
      <c r="L55" s="27">
        <f t="shared" si="9"/>
        <v>0</v>
      </c>
      <c r="M55" s="27">
        <f t="shared" si="9"/>
        <v>0</v>
      </c>
      <c r="N55" s="27">
        <f t="shared" si="9"/>
        <v>0</v>
      </c>
      <c r="O55" s="27">
        <f t="shared" si="9"/>
        <v>0</v>
      </c>
      <c r="P55" s="27">
        <f t="shared" si="9"/>
        <v>0</v>
      </c>
      <c r="Q55" s="27">
        <f t="shared" si="9"/>
        <v>0</v>
      </c>
      <c r="S55" s="17"/>
    </row>
    <row r="56" spans="1:23" ht="24.75" customHeight="1" x14ac:dyDescent="0.25">
      <c r="A56" s="7">
        <v>611070</v>
      </c>
      <c r="B56" s="6" t="s">
        <v>20</v>
      </c>
      <c r="C56" s="27">
        <f t="shared" si="3"/>
        <v>4549.7</v>
      </c>
      <c r="D56" s="25">
        <v>3367.3</v>
      </c>
      <c r="E56" s="25">
        <v>757</v>
      </c>
      <c r="F56" s="25">
        <v>21.5</v>
      </c>
      <c r="G56" s="25"/>
      <c r="H56" s="25"/>
      <c r="I56" s="25">
        <v>47.5</v>
      </c>
      <c r="J56" s="25">
        <v>4.9000000000000004</v>
      </c>
      <c r="K56" s="25"/>
      <c r="L56" s="25">
        <v>3.2</v>
      </c>
      <c r="M56" s="25">
        <v>97.3</v>
      </c>
      <c r="N56" s="25">
        <v>243</v>
      </c>
      <c r="O56" s="25">
        <v>5</v>
      </c>
      <c r="P56" s="25">
        <v>3</v>
      </c>
      <c r="Q56" s="31"/>
      <c r="R56" s="15"/>
      <c r="S56" s="17"/>
    </row>
    <row r="57" spans="1:23" ht="24.75" customHeight="1" x14ac:dyDescent="0.25">
      <c r="A57" s="7">
        <v>611070</v>
      </c>
      <c r="B57" s="6" t="s">
        <v>76</v>
      </c>
      <c r="C57" s="27">
        <f t="shared" si="3"/>
        <v>4330.7999999999993</v>
      </c>
      <c r="D57" s="25">
        <v>3429.7</v>
      </c>
      <c r="E57" s="25">
        <v>789.4</v>
      </c>
      <c r="F57" s="25">
        <v>20.6</v>
      </c>
      <c r="G57" s="25"/>
      <c r="H57" s="25"/>
      <c r="I57" s="25">
        <v>23.4</v>
      </c>
      <c r="J57" s="25">
        <v>8.5</v>
      </c>
      <c r="K57" s="25">
        <v>40</v>
      </c>
      <c r="L57" s="25">
        <v>2.2000000000000002</v>
      </c>
      <c r="M57" s="25">
        <v>17</v>
      </c>
      <c r="N57" s="25"/>
      <c r="O57" s="25"/>
      <c r="P57" s="25"/>
      <c r="Q57" s="26"/>
      <c r="R57" s="15"/>
      <c r="S57" s="17"/>
    </row>
    <row r="58" spans="1:23" ht="29.25" customHeight="1" x14ac:dyDescent="0.25">
      <c r="A58" s="7">
        <v>611070</v>
      </c>
      <c r="B58" s="6" t="s">
        <v>21</v>
      </c>
      <c r="C58" s="27">
        <f t="shared" si="3"/>
        <v>4890.6000000000004</v>
      </c>
      <c r="D58" s="25">
        <v>3860.9</v>
      </c>
      <c r="E58" s="25">
        <v>861.2</v>
      </c>
      <c r="F58" s="25">
        <v>18.5</v>
      </c>
      <c r="G58" s="25"/>
      <c r="H58" s="25"/>
      <c r="I58" s="25">
        <v>45.3</v>
      </c>
      <c r="J58" s="25">
        <v>3.9</v>
      </c>
      <c r="K58" s="25"/>
      <c r="L58" s="25">
        <v>3.2</v>
      </c>
      <c r="M58" s="25">
        <v>8.1</v>
      </c>
      <c r="N58" s="25">
        <v>87.4</v>
      </c>
      <c r="O58" s="25"/>
      <c r="P58" s="25">
        <v>2.1</v>
      </c>
      <c r="Q58" s="31"/>
      <c r="R58" s="15"/>
      <c r="S58" s="17"/>
    </row>
    <row r="59" spans="1:23" ht="26.25" customHeight="1" x14ac:dyDescent="0.25">
      <c r="A59" s="7">
        <v>611070</v>
      </c>
      <c r="B59" s="6" t="s">
        <v>22</v>
      </c>
      <c r="C59" s="27">
        <f t="shared" si="3"/>
        <v>4433.3999999999987</v>
      </c>
      <c r="D59" s="25">
        <v>3375.5</v>
      </c>
      <c r="E59" s="25">
        <v>698.7</v>
      </c>
      <c r="F59" s="25">
        <v>30.7</v>
      </c>
      <c r="G59" s="25"/>
      <c r="H59" s="25"/>
      <c r="I59" s="25">
        <v>31.5</v>
      </c>
      <c r="J59" s="25"/>
      <c r="K59" s="25">
        <v>241.4</v>
      </c>
      <c r="L59" s="25">
        <v>7.4</v>
      </c>
      <c r="M59" s="25">
        <v>44.7</v>
      </c>
      <c r="N59" s="25"/>
      <c r="O59" s="25">
        <v>3.5</v>
      </c>
      <c r="P59" s="25"/>
      <c r="Q59" s="31"/>
      <c r="R59" s="15"/>
      <c r="S59" s="17"/>
    </row>
    <row r="60" spans="1:23" ht="20.25" customHeight="1" x14ac:dyDescent="0.25">
      <c r="A60" s="7"/>
      <c r="B60" s="19" t="s">
        <v>36</v>
      </c>
      <c r="C60" s="27">
        <f t="shared" ref="C60:Q60" si="10">SUM(C56:C59)</f>
        <v>18204.5</v>
      </c>
      <c r="D60" s="27">
        <f t="shared" si="10"/>
        <v>14033.4</v>
      </c>
      <c r="E60" s="27">
        <f t="shared" si="10"/>
        <v>3106.3</v>
      </c>
      <c r="F60" s="27">
        <f t="shared" si="10"/>
        <v>91.3</v>
      </c>
      <c r="G60" s="27">
        <f t="shared" si="10"/>
        <v>0</v>
      </c>
      <c r="H60" s="27">
        <f t="shared" si="10"/>
        <v>0</v>
      </c>
      <c r="I60" s="27">
        <f t="shared" si="10"/>
        <v>147.69999999999999</v>
      </c>
      <c r="J60" s="27">
        <f t="shared" si="10"/>
        <v>17.3</v>
      </c>
      <c r="K60" s="27">
        <f t="shared" si="10"/>
        <v>281.39999999999998</v>
      </c>
      <c r="L60" s="27">
        <f t="shared" si="10"/>
        <v>16</v>
      </c>
      <c r="M60" s="27">
        <f t="shared" si="10"/>
        <v>167.1</v>
      </c>
      <c r="N60" s="27">
        <f t="shared" si="10"/>
        <v>330.4</v>
      </c>
      <c r="O60" s="27">
        <f t="shared" si="10"/>
        <v>8.5</v>
      </c>
      <c r="P60" s="27">
        <f t="shared" si="10"/>
        <v>5.0999999999999996</v>
      </c>
      <c r="Q60" s="27">
        <f t="shared" si="10"/>
        <v>0</v>
      </c>
      <c r="S60" s="17"/>
    </row>
    <row r="61" spans="1:23" ht="30" customHeight="1" x14ac:dyDescent="0.25">
      <c r="A61" s="7">
        <v>611101</v>
      </c>
      <c r="B61" s="6" t="s">
        <v>67</v>
      </c>
      <c r="C61" s="27">
        <f t="shared" si="3"/>
        <v>26337.999999999996</v>
      </c>
      <c r="D61" s="25">
        <v>17866</v>
      </c>
      <c r="E61" s="25">
        <v>3930.5</v>
      </c>
      <c r="F61" s="25">
        <v>30</v>
      </c>
      <c r="G61" s="25">
        <v>115.7</v>
      </c>
      <c r="H61" s="25">
        <v>57.1</v>
      </c>
      <c r="I61" s="25"/>
      <c r="J61" s="25"/>
      <c r="K61" s="25">
        <v>1176.8</v>
      </c>
      <c r="L61" s="25">
        <v>78.099999999999994</v>
      </c>
      <c r="M61" s="25">
        <v>343.3</v>
      </c>
      <c r="N61" s="25"/>
      <c r="O61" s="25"/>
      <c r="P61" s="25">
        <v>2740.5</v>
      </c>
      <c r="Q61" s="26">
        <v>186.3</v>
      </c>
      <c r="R61" s="15"/>
      <c r="S61" s="17"/>
    </row>
    <row r="62" spans="1:23" ht="30" customHeight="1" x14ac:dyDescent="0.25">
      <c r="A62" s="7">
        <v>611102</v>
      </c>
      <c r="B62" s="6" t="s">
        <v>67</v>
      </c>
      <c r="C62" s="27">
        <f t="shared" si="3"/>
        <v>2441.1</v>
      </c>
      <c r="D62" s="25">
        <v>2001</v>
      </c>
      <c r="E62" s="25">
        <v>440.1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62"/>
      <c r="W62" t="s">
        <v>110</v>
      </c>
    </row>
    <row r="63" spans="1:23" ht="22.5" customHeight="1" x14ac:dyDescent="0.25">
      <c r="A63" s="7">
        <v>611101</v>
      </c>
      <c r="B63" s="6" t="s">
        <v>77</v>
      </c>
      <c r="C63" s="27">
        <f t="shared" si="3"/>
        <v>27156.600000000006</v>
      </c>
      <c r="D63" s="25">
        <v>16738.2</v>
      </c>
      <c r="E63" s="25">
        <v>3682.4</v>
      </c>
      <c r="F63" s="50">
        <v>75</v>
      </c>
      <c r="G63" s="25"/>
      <c r="H63" s="25">
        <v>113.4</v>
      </c>
      <c r="I63" s="25"/>
      <c r="J63" s="25"/>
      <c r="K63" s="25"/>
      <c r="L63" s="25">
        <v>140</v>
      </c>
      <c r="M63" s="25">
        <v>397.2</v>
      </c>
      <c r="N63" s="25">
        <v>750</v>
      </c>
      <c r="O63" s="25"/>
      <c r="P63" s="25">
        <v>5260.4</v>
      </c>
      <c r="Q63" s="25">
        <v>207.2</v>
      </c>
      <c r="S63" s="20"/>
    </row>
    <row r="64" spans="1:23" ht="22.5" customHeight="1" x14ac:dyDescent="0.25">
      <c r="A64" s="7">
        <v>611102</v>
      </c>
      <c r="B64" s="6" t="s">
        <v>77</v>
      </c>
      <c r="C64" s="27">
        <f t="shared" si="3"/>
        <v>2731.3</v>
      </c>
      <c r="D64" s="25">
        <v>2238.8000000000002</v>
      </c>
      <c r="E64" s="25">
        <v>492.5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62"/>
    </row>
    <row r="65" spans="1:26" ht="21.75" customHeight="1" x14ac:dyDescent="0.25">
      <c r="A65" s="7">
        <v>611101</v>
      </c>
      <c r="B65" s="6" t="s">
        <v>73</v>
      </c>
      <c r="C65" s="27">
        <f t="shared" si="3"/>
        <v>19293</v>
      </c>
      <c r="D65" s="25">
        <v>11233.2</v>
      </c>
      <c r="E65" s="25">
        <v>2415.5</v>
      </c>
      <c r="F65" s="25"/>
      <c r="G65" s="25">
        <v>15</v>
      </c>
      <c r="H65" s="25">
        <v>451</v>
      </c>
      <c r="I65" s="25">
        <v>170</v>
      </c>
      <c r="J65" s="25"/>
      <c r="K65" s="25"/>
      <c r="L65" s="25">
        <v>26.5</v>
      </c>
      <c r="M65" s="25">
        <v>551.70000000000005</v>
      </c>
      <c r="N65" s="25">
        <v>1083.3</v>
      </c>
      <c r="O65" s="25"/>
      <c r="P65" s="25">
        <v>3346.8</v>
      </c>
      <c r="Q65" s="26">
        <v>143.9</v>
      </c>
      <c r="R65" s="15"/>
      <c r="S65" s="20"/>
    </row>
    <row r="66" spans="1:26" ht="21.75" customHeight="1" x14ac:dyDescent="0.25">
      <c r="A66" s="7">
        <v>611102</v>
      </c>
      <c r="B66" s="6" t="s">
        <v>73</v>
      </c>
      <c r="C66" s="27">
        <f t="shared" si="3"/>
        <v>1759.6</v>
      </c>
      <c r="D66" s="25">
        <v>1440.8</v>
      </c>
      <c r="E66" s="25">
        <v>318.8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63"/>
    </row>
    <row r="67" spans="1:26" ht="24.75" customHeight="1" x14ac:dyDescent="0.25">
      <c r="A67" s="7">
        <v>611101</v>
      </c>
      <c r="B67" s="6" t="s">
        <v>63</v>
      </c>
      <c r="C67" s="27">
        <f t="shared" si="3"/>
        <v>11798</v>
      </c>
      <c r="D67" s="25">
        <v>6138.4</v>
      </c>
      <c r="E67" s="25">
        <v>1358.9</v>
      </c>
      <c r="F67" s="25">
        <v>160</v>
      </c>
      <c r="G67" s="25"/>
      <c r="H67" s="25">
        <v>334.1</v>
      </c>
      <c r="I67" s="25">
        <v>121.3</v>
      </c>
      <c r="J67" s="25"/>
      <c r="K67" s="25"/>
      <c r="L67" s="25">
        <v>41</v>
      </c>
      <c r="M67" s="25">
        <v>244.1</v>
      </c>
      <c r="N67" s="25">
        <v>604.5</v>
      </c>
      <c r="O67" s="25">
        <v>17.2</v>
      </c>
      <c r="P67" s="25">
        <v>2778.5</v>
      </c>
      <c r="Q67" s="26">
        <v>72.3</v>
      </c>
      <c r="R67" s="15"/>
    </row>
    <row r="68" spans="1:26" ht="24.75" customHeight="1" x14ac:dyDescent="0.25">
      <c r="A68" s="7">
        <v>611102</v>
      </c>
      <c r="B68" s="6" t="s">
        <v>63</v>
      </c>
      <c r="C68" s="27">
        <f t="shared" si="3"/>
        <v>1892</v>
      </c>
      <c r="D68" s="25">
        <v>1550.8</v>
      </c>
      <c r="E68" s="25">
        <v>341.2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0"/>
    </row>
    <row r="69" spans="1:26" ht="29.25" customHeight="1" x14ac:dyDescent="0.25">
      <c r="A69" s="7">
        <v>611101</v>
      </c>
      <c r="B69" s="6" t="s">
        <v>78</v>
      </c>
      <c r="C69" s="27">
        <f t="shared" si="3"/>
        <v>13673.300000000003</v>
      </c>
      <c r="D69" s="25">
        <v>8330.2000000000007</v>
      </c>
      <c r="E69" s="25">
        <v>1806.1</v>
      </c>
      <c r="F69" s="25"/>
      <c r="G69" s="25"/>
      <c r="H69" s="25">
        <v>125.5</v>
      </c>
      <c r="I69" s="25">
        <v>40.700000000000003</v>
      </c>
      <c r="J69" s="25"/>
      <c r="K69" s="25"/>
      <c r="L69" s="25"/>
      <c r="M69" s="25">
        <v>300</v>
      </c>
      <c r="N69" s="25">
        <v>676.2</v>
      </c>
      <c r="O69" s="25"/>
      <c r="P69" s="25">
        <v>2394.6</v>
      </c>
      <c r="Q69" s="25">
        <v>77.900000000000006</v>
      </c>
      <c r="R69" s="32"/>
    </row>
    <row r="70" spans="1:26" ht="24.75" customHeight="1" x14ac:dyDescent="0.25">
      <c r="A70" s="7">
        <v>611102</v>
      </c>
      <c r="B70" s="6" t="s">
        <v>32</v>
      </c>
      <c r="C70" s="27">
        <f t="shared" si="3"/>
        <v>2229.5</v>
      </c>
      <c r="D70" s="25">
        <v>1845.5</v>
      </c>
      <c r="E70" s="25">
        <v>384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0"/>
    </row>
    <row r="71" spans="1:26" ht="22.5" customHeight="1" x14ac:dyDescent="0.25">
      <c r="A71" s="7"/>
      <c r="B71" s="19" t="s">
        <v>53</v>
      </c>
      <c r="C71" s="27">
        <f>C61+C63+C65+C67+C69</f>
        <v>98258.900000000009</v>
      </c>
      <c r="D71" s="27">
        <f t="shared" ref="D71:Q71" si="11">D61+D63+D65+D67+D69</f>
        <v>60306</v>
      </c>
      <c r="E71" s="27">
        <f t="shared" si="11"/>
        <v>13193.4</v>
      </c>
      <c r="F71" s="27">
        <f t="shared" si="11"/>
        <v>265</v>
      </c>
      <c r="G71" s="27">
        <f t="shared" si="11"/>
        <v>130.69999999999999</v>
      </c>
      <c r="H71" s="27">
        <f t="shared" si="11"/>
        <v>1081.0999999999999</v>
      </c>
      <c r="I71" s="27">
        <f t="shared" si="11"/>
        <v>332</v>
      </c>
      <c r="J71" s="27">
        <f t="shared" si="11"/>
        <v>0</v>
      </c>
      <c r="K71" s="27">
        <f t="shared" si="11"/>
        <v>1176.8</v>
      </c>
      <c r="L71" s="27">
        <f t="shared" si="11"/>
        <v>285.60000000000002</v>
      </c>
      <c r="M71" s="27">
        <f t="shared" si="11"/>
        <v>1836.3</v>
      </c>
      <c r="N71" s="27">
        <f t="shared" si="11"/>
        <v>3114</v>
      </c>
      <c r="O71" s="27">
        <f t="shared" si="11"/>
        <v>17.2</v>
      </c>
      <c r="P71" s="27">
        <f t="shared" si="11"/>
        <v>16520.8</v>
      </c>
      <c r="Q71" s="27">
        <f t="shared" si="11"/>
        <v>687.59999999999991</v>
      </c>
      <c r="R71" s="20"/>
    </row>
    <row r="72" spans="1:26" ht="20.25" customHeight="1" x14ac:dyDescent="0.25">
      <c r="A72" s="7"/>
      <c r="B72" s="19" t="s">
        <v>54</v>
      </c>
      <c r="C72" s="27">
        <f>C62+C64+C66+C68+C70</f>
        <v>11053.5</v>
      </c>
      <c r="D72" s="27">
        <f t="shared" ref="D72:P72" si="12">D62+D64+D66+D68+D70</f>
        <v>9076.9000000000015</v>
      </c>
      <c r="E72" s="27">
        <f t="shared" si="12"/>
        <v>1976.6000000000001</v>
      </c>
      <c r="F72" s="27">
        <f t="shared" si="12"/>
        <v>0</v>
      </c>
      <c r="G72" s="27">
        <f t="shared" si="12"/>
        <v>0</v>
      </c>
      <c r="H72" s="27">
        <f t="shared" si="12"/>
        <v>0</v>
      </c>
      <c r="I72" s="27">
        <f t="shared" si="12"/>
        <v>0</v>
      </c>
      <c r="J72" s="27">
        <f t="shared" si="12"/>
        <v>0</v>
      </c>
      <c r="K72" s="27">
        <f t="shared" si="12"/>
        <v>0</v>
      </c>
      <c r="L72" s="27">
        <f t="shared" si="12"/>
        <v>0</v>
      </c>
      <c r="M72" s="27">
        <f t="shared" si="12"/>
        <v>0</v>
      </c>
      <c r="N72" s="27">
        <f t="shared" si="12"/>
        <v>0</v>
      </c>
      <c r="O72" s="27">
        <f t="shared" si="12"/>
        <v>0</v>
      </c>
      <c r="P72" s="27">
        <f t="shared" si="12"/>
        <v>0</v>
      </c>
      <c r="Q72" s="27"/>
    </row>
    <row r="73" spans="1:26" ht="26.25" customHeight="1" x14ac:dyDescent="0.25">
      <c r="A73" s="30">
        <v>611110</v>
      </c>
      <c r="B73" s="19" t="s">
        <v>32</v>
      </c>
      <c r="C73" s="27">
        <f t="shared" si="3"/>
        <v>27593</v>
      </c>
      <c r="D73" s="25">
        <v>15872.5</v>
      </c>
      <c r="E73" s="25">
        <v>3407.9</v>
      </c>
      <c r="F73" s="25">
        <v>5</v>
      </c>
      <c r="G73" s="25"/>
      <c r="H73" s="25"/>
      <c r="I73" s="25">
        <v>555.5</v>
      </c>
      <c r="J73" s="25"/>
      <c r="K73" s="25"/>
      <c r="L73" s="25"/>
      <c r="M73" s="25">
        <v>677.3</v>
      </c>
      <c r="N73" s="25">
        <v>984.7</v>
      </c>
      <c r="O73" s="25"/>
      <c r="P73" s="25">
        <v>6090.1</v>
      </c>
      <c r="Q73" s="25">
        <v>165.5</v>
      </c>
      <c r="S73" s="17"/>
    </row>
    <row r="74" spans="1:26" ht="25.5" customHeight="1" x14ac:dyDescent="0.25">
      <c r="A74" s="7">
        <v>611120</v>
      </c>
      <c r="B74" s="6" t="s">
        <v>23</v>
      </c>
      <c r="C74" s="27">
        <f t="shared" si="3"/>
        <v>17320.5</v>
      </c>
      <c r="D74" s="25">
        <v>13580.5</v>
      </c>
      <c r="E74" s="25">
        <v>2948.5</v>
      </c>
      <c r="F74" s="25">
        <v>29.2</v>
      </c>
      <c r="G74" s="25"/>
      <c r="H74" s="25"/>
      <c r="I74" s="25">
        <v>26.6</v>
      </c>
      <c r="J74" s="25"/>
      <c r="K74" s="25">
        <v>637.5</v>
      </c>
      <c r="L74" s="25">
        <v>40.700000000000003</v>
      </c>
      <c r="M74" s="25">
        <v>41.4</v>
      </c>
      <c r="N74" s="25"/>
      <c r="O74" s="25">
        <v>16.100000000000001</v>
      </c>
      <c r="P74" s="25"/>
      <c r="Q74" s="25"/>
      <c r="R74" s="15"/>
    </row>
    <row r="75" spans="1:26" ht="41.25" customHeight="1" x14ac:dyDescent="0.25">
      <c r="A75" s="7">
        <v>611120</v>
      </c>
      <c r="B75" s="6" t="s">
        <v>62</v>
      </c>
      <c r="C75" s="27">
        <f t="shared" si="3"/>
        <v>2228.5</v>
      </c>
      <c r="D75" s="25">
        <v>1583.4</v>
      </c>
      <c r="E75" s="25">
        <v>290.8</v>
      </c>
      <c r="F75" s="25"/>
      <c r="G75" s="25"/>
      <c r="H75" s="25"/>
      <c r="I75" s="25">
        <v>236.3</v>
      </c>
      <c r="J75" s="25"/>
      <c r="K75" s="25">
        <v>20.3</v>
      </c>
      <c r="L75" s="25">
        <v>3.6</v>
      </c>
      <c r="M75" s="25">
        <v>94.1</v>
      </c>
      <c r="N75" s="25"/>
      <c r="O75" s="25"/>
      <c r="P75" s="25"/>
      <c r="Q75" s="25"/>
    </row>
    <row r="76" spans="1:26" ht="15" x14ac:dyDescent="0.25">
      <c r="A76" s="7"/>
      <c r="B76" s="19" t="s">
        <v>35</v>
      </c>
      <c r="C76" s="27">
        <f t="shared" ref="C76:Q76" si="13">C74+C75</f>
        <v>19549</v>
      </c>
      <c r="D76" s="27">
        <f t="shared" si="13"/>
        <v>15163.9</v>
      </c>
      <c r="E76" s="27">
        <f>E74+E75</f>
        <v>3239.3</v>
      </c>
      <c r="F76" s="27">
        <f t="shared" si="13"/>
        <v>29.2</v>
      </c>
      <c r="G76" s="27">
        <f t="shared" si="13"/>
        <v>0</v>
      </c>
      <c r="H76" s="27">
        <f t="shared" si="13"/>
        <v>0</v>
      </c>
      <c r="I76" s="27">
        <f t="shared" si="13"/>
        <v>262.90000000000003</v>
      </c>
      <c r="J76" s="27">
        <f t="shared" si="13"/>
        <v>0</v>
      </c>
      <c r="K76" s="27">
        <f t="shared" si="13"/>
        <v>657.8</v>
      </c>
      <c r="L76" s="27">
        <f t="shared" si="13"/>
        <v>44.300000000000004</v>
      </c>
      <c r="M76" s="27">
        <f t="shared" si="13"/>
        <v>135.5</v>
      </c>
      <c r="N76" s="27">
        <f t="shared" si="13"/>
        <v>0</v>
      </c>
      <c r="O76" s="27">
        <f t="shared" si="13"/>
        <v>16.100000000000001</v>
      </c>
      <c r="P76" s="27">
        <f t="shared" si="13"/>
        <v>0</v>
      </c>
      <c r="Q76" s="27">
        <f t="shared" si="13"/>
        <v>0</v>
      </c>
    </row>
    <row r="77" spans="1:26" ht="48" x14ac:dyDescent="0.25">
      <c r="A77" s="7">
        <v>611141</v>
      </c>
      <c r="B77" s="6" t="s">
        <v>68</v>
      </c>
      <c r="C77" s="27">
        <f t="shared" si="3"/>
        <v>3099.2</v>
      </c>
      <c r="D77" s="25">
        <v>2344.6999999999998</v>
      </c>
      <c r="E77" s="25">
        <v>526</v>
      </c>
      <c r="F77" s="25"/>
      <c r="G77" s="25"/>
      <c r="H77" s="25"/>
      <c r="I77" s="25">
        <v>203.2</v>
      </c>
      <c r="J77" s="25"/>
      <c r="K77" s="25"/>
      <c r="L77" s="25">
        <v>1.3</v>
      </c>
      <c r="M77" s="25">
        <v>17.7</v>
      </c>
      <c r="N77" s="25">
        <v>5.4</v>
      </c>
      <c r="O77" s="25">
        <v>0.9</v>
      </c>
      <c r="P77" s="25"/>
      <c r="Q77" s="25"/>
      <c r="R77" s="15"/>
      <c r="S77" s="17"/>
    </row>
    <row r="78" spans="1:26" ht="15" x14ac:dyDescent="0.25">
      <c r="A78" s="7">
        <v>611141</v>
      </c>
      <c r="B78" s="6" t="s">
        <v>37</v>
      </c>
      <c r="C78" s="27">
        <f t="shared" si="3"/>
        <v>808.1</v>
      </c>
      <c r="D78" s="25">
        <v>597.79999999999995</v>
      </c>
      <c r="E78" s="25">
        <v>131.5</v>
      </c>
      <c r="F78" s="25"/>
      <c r="G78" s="25"/>
      <c r="H78" s="25"/>
      <c r="I78" s="25">
        <v>65.599999999999994</v>
      </c>
      <c r="J78" s="25"/>
      <c r="K78" s="25"/>
      <c r="L78" s="25">
        <v>0.5</v>
      </c>
      <c r="M78" s="25">
        <v>8.5</v>
      </c>
      <c r="N78" s="25">
        <v>4</v>
      </c>
      <c r="O78" s="25"/>
      <c r="P78" s="25">
        <v>0.2</v>
      </c>
      <c r="Q78" s="25"/>
      <c r="R78" s="15"/>
    </row>
    <row r="79" spans="1:26" ht="15" x14ac:dyDescent="0.25">
      <c r="A79" s="7"/>
      <c r="B79" s="19" t="s">
        <v>88</v>
      </c>
      <c r="C79" s="27">
        <f>C77+C78</f>
        <v>3907.2999999999997</v>
      </c>
      <c r="D79" s="27">
        <f t="shared" ref="D79:Q79" si="14">D77+D78</f>
        <v>2942.5</v>
      </c>
      <c r="E79" s="27">
        <f t="shared" si="14"/>
        <v>657.5</v>
      </c>
      <c r="F79" s="27">
        <f t="shared" si="14"/>
        <v>0</v>
      </c>
      <c r="G79" s="27">
        <f t="shared" si="14"/>
        <v>0</v>
      </c>
      <c r="H79" s="27">
        <f t="shared" si="14"/>
        <v>0</v>
      </c>
      <c r="I79" s="27">
        <f t="shared" si="14"/>
        <v>268.79999999999995</v>
      </c>
      <c r="J79" s="27">
        <f t="shared" si="14"/>
        <v>0</v>
      </c>
      <c r="K79" s="27">
        <f t="shared" si="14"/>
        <v>0</v>
      </c>
      <c r="L79" s="27">
        <f t="shared" si="14"/>
        <v>1.8</v>
      </c>
      <c r="M79" s="27">
        <f t="shared" si="14"/>
        <v>26.2</v>
      </c>
      <c r="N79" s="27">
        <f t="shared" si="14"/>
        <v>9.4</v>
      </c>
      <c r="O79" s="27">
        <f t="shared" si="14"/>
        <v>0.9</v>
      </c>
      <c r="P79" s="27">
        <f t="shared" si="14"/>
        <v>0.2</v>
      </c>
      <c r="Q79" s="27">
        <f t="shared" si="14"/>
        <v>0</v>
      </c>
      <c r="R79" s="20"/>
    </row>
    <row r="80" spans="1:26" ht="15" customHeight="1" x14ac:dyDescent="0.25">
      <c r="A80" s="39">
        <v>611142</v>
      </c>
      <c r="B80" s="6" t="s">
        <v>81</v>
      </c>
      <c r="C80" s="27">
        <f>SUM(D80:P80)</f>
        <v>877.2</v>
      </c>
      <c r="D80" s="25">
        <v>258.2</v>
      </c>
      <c r="E80" s="25">
        <v>56.8</v>
      </c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>
        <v>562.20000000000005</v>
      </c>
      <c r="Q80" s="25"/>
      <c r="R80" s="32" t="s">
        <v>95</v>
      </c>
      <c r="S80" s="33" t="s">
        <v>96</v>
      </c>
      <c r="T80" s="32" t="s">
        <v>98</v>
      </c>
      <c r="U80" s="33" t="s">
        <v>100</v>
      </c>
      <c r="V80" s="32" t="s">
        <v>104</v>
      </c>
      <c r="W80" s="33"/>
      <c r="X80" s="32"/>
      <c r="Y80" s="33"/>
      <c r="Z80" s="32"/>
    </row>
    <row r="81" spans="1:17" ht="0.75" hidden="1" customHeight="1" x14ac:dyDescent="0.25">
      <c r="A81" s="41">
        <v>611271</v>
      </c>
      <c r="B81" s="19" t="s">
        <v>86</v>
      </c>
      <c r="C81" s="27">
        <v>0</v>
      </c>
      <c r="D81" s="27">
        <f t="shared" ref="D81:P81" si="15">D14+D17+D23+D29+D33+D37+D47+D50+D53</f>
        <v>0</v>
      </c>
      <c r="E81" s="27">
        <f t="shared" si="15"/>
        <v>0</v>
      </c>
      <c r="F81" s="27">
        <v>0</v>
      </c>
      <c r="G81" s="27">
        <f t="shared" si="15"/>
        <v>0</v>
      </c>
      <c r="H81" s="27">
        <f t="shared" si="15"/>
        <v>0</v>
      </c>
      <c r="I81" s="27">
        <f t="shared" si="15"/>
        <v>0</v>
      </c>
      <c r="J81" s="27">
        <f t="shared" si="15"/>
        <v>0</v>
      </c>
      <c r="K81" s="27">
        <f t="shared" si="15"/>
        <v>0</v>
      </c>
      <c r="L81" s="27">
        <f t="shared" si="15"/>
        <v>0</v>
      </c>
      <c r="M81" s="27">
        <f t="shared" si="15"/>
        <v>0</v>
      </c>
      <c r="N81" s="27">
        <f t="shared" si="15"/>
        <v>0</v>
      </c>
      <c r="O81" s="27">
        <f t="shared" si="15"/>
        <v>0</v>
      </c>
      <c r="P81" s="27">
        <f t="shared" si="15"/>
        <v>0</v>
      </c>
      <c r="Q81" s="27"/>
    </row>
    <row r="82" spans="1:17" ht="20.25" customHeight="1" x14ac:dyDescent="0.25">
      <c r="A82" s="35"/>
      <c r="B82" s="21" t="s">
        <v>1</v>
      </c>
      <c r="C82" s="27">
        <f>C18+C19+C42+C43+C44+C54+C55+C60+C71+C72+C73+C76+C77+C78+C80+C81</f>
        <v>340888.3</v>
      </c>
      <c r="D82" s="27">
        <f t="shared" ref="D82:Q82" si="16">D18+D19+D42+D43+D44+D54+D55+D60+D71+D72+D73+D76+D77+D78+D80</f>
        <v>227020.69999999998</v>
      </c>
      <c r="E82" s="27">
        <f t="shared" si="16"/>
        <v>49100.5</v>
      </c>
      <c r="F82" s="27">
        <f>F18+F19+F42+F43+F44+F54+F55+F60+F71+F72+F73+F76+F77+F78+F80+F81</f>
        <v>3993.9</v>
      </c>
      <c r="G82" s="27">
        <f t="shared" si="16"/>
        <v>305.89999999999998</v>
      </c>
      <c r="H82" s="27">
        <f t="shared" si="16"/>
        <v>8028.1</v>
      </c>
      <c r="I82" s="27">
        <f t="shared" si="16"/>
        <v>4121</v>
      </c>
      <c r="J82" s="27">
        <f t="shared" si="16"/>
        <v>17.3</v>
      </c>
      <c r="K82" s="27">
        <f t="shared" si="16"/>
        <v>7016.2</v>
      </c>
      <c r="L82" s="27">
        <f t="shared" si="16"/>
        <v>660.69999999999993</v>
      </c>
      <c r="M82" s="27">
        <f t="shared" si="16"/>
        <v>7070.3</v>
      </c>
      <c r="N82" s="27">
        <f t="shared" si="16"/>
        <v>10133.4</v>
      </c>
      <c r="O82" s="27">
        <f t="shared" si="16"/>
        <v>141.9</v>
      </c>
      <c r="P82" s="27">
        <f t="shared" si="16"/>
        <v>23278.400000000001</v>
      </c>
      <c r="Q82" s="27">
        <f t="shared" si="16"/>
        <v>1425.1999999999998</v>
      </c>
    </row>
    <row r="83" spans="1:17" ht="20.25" customHeight="1" x14ac:dyDescent="0.25">
      <c r="C83" s="27">
        <f>C19+C20+C43+C44+C45+C55+C56+C61+C72+C73+C74+C77+C78+C79+C81+C82</f>
        <v>537927.39999999991</v>
      </c>
    </row>
    <row r="84" spans="1:17" ht="20.25" customHeight="1" x14ac:dyDescent="0.25">
      <c r="C84" s="37"/>
      <c r="D84" s="38"/>
      <c r="E84" s="38"/>
    </row>
    <row r="85" spans="1:17" ht="20.25" customHeight="1" x14ac:dyDescent="0.25">
      <c r="B85" s="52" t="s">
        <v>59</v>
      </c>
      <c r="C85" s="52"/>
      <c r="D85" s="52"/>
      <c r="E85" s="52"/>
      <c r="F85" s="52"/>
      <c r="G85" s="52"/>
      <c r="M85" t="s">
        <v>34</v>
      </c>
    </row>
    <row r="88" spans="1:17" ht="20.25" customHeight="1" x14ac:dyDescent="0.25">
      <c r="A88">
        <v>611142</v>
      </c>
      <c r="B88" t="s">
        <v>80</v>
      </c>
      <c r="C88" s="25">
        <f>C89+C90+C91+C92+C93+C94</f>
        <v>877.1</v>
      </c>
    </row>
    <row r="89" spans="1:17" ht="20.25" customHeight="1" x14ac:dyDescent="0.25">
      <c r="B89" t="s">
        <v>94</v>
      </c>
      <c r="C89" s="25">
        <v>3</v>
      </c>
    </row>
    <row r="90" spans="1:17" ht="20.25" customHeight="1" x14ac:dyDescent="0.25">
      <c r="B90" t="s">
        <v>97</v>
      </c>
      <c r="C90" s="7">
        <v>203.3</v>
      </c>
      <c r="I90" s="26"/>
    </row>
    <row r="91" spans="1:17" ht="20.25" customHeight="1" x14ac:dyDescent="0.25">
      <c r="B91" t="s">
        <v>99</v>
      </c>
      <c r="C91" s="7">
        <v>118.8</v>
      </c>
    </row>
    <row r="92" spans="1:17" ht="20.25" customHeight="1" x14ac:dyDescent="0.25">
      <c r="B92" t="s">
        <v>101</v>
      </c>
      <c r="C92" s="7">
        <v>5.0999999999999996</v>
      </c>
    </row>
    <row r="93" spans="1:17" ht="20.25" customHeight="1" x14ac:dyDescent="0.25">
      <c r="B93" t="s">
        <v>105</v>
      </c>
      <c r="C93" s="7">
        <v>546.9</v>
      </c>
    </row>
    <row r="94" spans="1:17" ht="20.25" customHeight="1" x14ac:dyDescent="0.25">
      <c r="C94" s="7"/>
    </row>
    <row r="95" spans="1:17" ht="20.25" customHeight="1" x14ac:dyDescent="0.25">
      <c r="C95" s="7"/>
    </row>
    <row r="96" spans="1:17" ht="20.25" customHeight="1" x14ac:dyDescent="0.25">
      <c r="C96" s="7"/>
    </row>
    <row r="97" spans="3:3" ht="20.25" customHeight="1" x14ac:dyDescent="0.25">
      <c r="C97" s="7"/>
    </row>
  </sheetData>
  <mergeCells count="11">
    <mergeCell ref="B85:G85"/>
    <mergeCell ref="K2:Q2"/>
    <mergeCell ref="K3:Q3"/>
    <mergeCell ref="L4:O4"/>
    <mergeCell ref="A6:Q6"/>
    <mergeCell ref="A8:A10"/>
    <mergeCell ref="B8:B10"/>
    <mergeCell ref="Q8:Q10"/>
    <mergeCell ref="C9:C10"/>
    <mergeCell ref="C8:P8"/>
    <mergeCell ref="D9:P9"/>
  </mergeCells>
  <pageMargins left="0.25" right="0.25" top="0.75" bottom="0.75" header="0.3" footer="0.3"/>
  <pageSetup paperSize="9" scale="7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zoomScale="110" zoomScaleNormal="110" workbookViewId="0">
      <pane xSplit="1" ySplit="9" topLeftCell="B40" activePane="bottomRight" state="frozen"/>
      <selection pane="topRight" activeCell="B1" sqref="B1"/>
      <selection pane="bottomLeft" activeCell="A11" sqref="A11"/>
      <selection pane="bottomRight" activeCell="D48" sqref="D48"/>
    </sheetView>
  </sheetViews>
  <sheetFormatPr defaultRowHeight="15" x14ac:dyDescent="0.25"/>
  <cols>
    <col min="1" max="1" width="8.140625" customWidth="1"/>
    <col min="2" max="2" width="33.28515625" customWidth="1"/>
    <col min="3" max="3" width="8.5703125" customWidth="1"/>
    <col min="4" max="4" width="9.5703125" customWidth="1"/>
    <col min="5" max="5" width="7.85546875" customWidth="1"/>
    <col min="6" max="6" width="8.28515625" customWidth="1"/>
    <col min="7" max="7" width="6.140625" customWidth="1"/>
    <col min="8" max="8" width="6.85546875" customWidth="1"/>
    <col min="9" max="9" width="6.7109375" customWidth="1"/>
    <col min="10" max="10" width="5.28515625" customWidth="1"/>
    <col min="11" max="11" width="6.42578125" customWidth="1"/>
    <col min="12" max="12" width="8" customWidth="1"/>
    <col min="13" max="13" width="8.28515625" customWidth="1"/>
    <col min="14" max="14" width="6" customWidth="1"/>
    <col min="15" max="15" width="6.140625" customWidth="1"/>
    <col min="16" max="16" width="9.140625" customWidth="1"/>
  </cols>
  <sheetData>
    <row r="1" spans="1:20" x14ac:dyDescent="0.25">
      <c r="L1" s="55"/>
      <c r="M1" s="55"/>
      <c r="N1" s="55"/>
      <c r="O1" s="55"/>
      <c r="P1" s="4"/>
      <c r="Q1" s="3"/>
      <c r="R1" s="32"/>
    </row>
    <row r="3" spans="1:20" ht="30.75" customHeight="1" x14ac:dyDescent="0.25">
      <c r="A3" s="2"/>
      <c r="B3" s="56" t="s">
        <v>83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2"/>
    </row>
    <row r="4" spans="1:20" ht="1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 t="s">
        <v>17</v>
      </c>
      <c r="P4" s="17"/>
      <c r="Q4" s="17"/>
    </row>
    <row r="5" spans="1:20" ht="0.75" hidden="1" customHeight="1" x14ac:dyDescent="0.25"/>
    <row r="6" spans="1:20" ht="9" customHeight="1" x14ac:dyDescent="0.25">
      <c r="A6" s="57" t="s">
        <v>31</v>
      </c>
      <c r="B6" s="57" t="s">
        <v>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20" ht="14.25" customHeight="1" x14ac:dyDescent="0.25">
      <c r="A7" s="57"/>
      <c r="B7" s="57"/>
      <c r="C7" s="57" t="s">
        <v>1</v>
      </c>
      <c r="D7" s="58" t="s">
        <v>15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20" ht="89.25" customHeight="1" x14ac:dyDescent="0.25">
      <c r="A8" s="57"/>
      <c r="B8" s="57"/>
      <c r="C8" s="57"/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25</v>
      </c>
      <c r="Q8" s="8" t="s">
        <v>16</v>
      </c>
    </row>
    <row r="9" spans="1:20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/>
      <c r="Q9" s="9">
        <v>16</v>
      </c>
    </row>
    <row r="10" spans="1:20" ht="24" x14ac:dyDescent="0.25">
      <c r="A10" s="7">
        <v>611022</v>
      </c>
      <c r="B10" s="6" t="s">
        <v>49</v>
      </c>
      <c r="C10" s="10">
        <f>SUM(D10:Q10)</f>
        <v>64.7</v>
      </c>
      <c r="D10" s="25"/>
      <c r="E10" s="25"/>
      <c r="F10" s="25">
        <v>53.4</v>
      </c>
      <c r="G10" s="25"/>
      <c r="H10" s="25">
        <v>11.3</v>
      </c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4" x14ac:dyDescent="0.25">
      <c r="A11" s="7">
        <v>611022</v>
      </c>
      <c r="B11" s="6" t="s">
        <v>48</v>
      </c>
      <c r="C11" s="10">
        <f>SUM(D11:Q11)</f>
        <v>0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20" x14ac:dyDescent="0.25">
      <c r="A12" s="9"/>
      <c r="B12" s="19" t="s">
        <v>45</v>
      </c>
      <c r="C12" s="10">
        <f>SUM(C10:C11)</f>
        <v>64.7</v>
      </c>
      <c r="D12" s="27">
        <f t="shared" ref="D12:Q12" si="0">SUM(D10:D11)</f>
        <v>0</v>
      </c>
      <c r="E12" s="27">
        <f t="shared" si="0"/>
        <v>0</v>
      </c>
      <c r="F12" s="27">
        <f t="shared" si="0"/>
        <v>53.4</v>
      </c>
      <c r="G12" s="27">
        <f t="shared" si="0"/>
        <v>0</v>
      </c>
      <c r="H12" s="27">
        <f t="shared" si="0"/>
        <v>11.3</v>
      </c>
      <c r="I12" s="27">
        <f t="shared" si="0"/>
        <v>0</v>
      </c>
      <c r="J12" s="27">
        <f t="shared" si="0"/>
        <v>0</v>
      </c>
      <c r="K12" s="27">
        <f t="shared" si="0"/>
        <v>0</v>
      </c>
      <c r="L12" s="27">
        <f t="shared" si="0"/>
        <v>0</v>
      </c>
      <c r="M12" s="27">
        <f t="shared" si="0"/>
        <v>0</v>
      </c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</row>
    <row r="13" spans="1:20" ht="27.75" customHeight="1" x14ac:dyDescent="0.25">
      <c r="A13" s="7">
        <v>611023</v>
      </c>
      <c r="B13" s="5" t="s">
        <v>72</v>
      </c>
      <c r="C13" s="10">
        <f>SUM(D13:Q13)</f>
        <v>141.1</v>
      </c>
      <c r="D13" s="25"/>
      <c r="E13" s="25"/>
      <c r="F13" s="25"/>
      <c r="G13" s="25"/>
      <c r="H13" s="25">
        <v>141.1</v>
      </c>
      <c r="I13" s="25"/>
      <c r="J13" s="25"/>
      <c r="K13" s="25"/>
      <c r="L13" s="25"/>
      <c r="M13" s="25"/>
      <c r="N13" s="25"/>
      <c r="O13" s="25"/>
      <c r="P13" s="25"/>
      <c r="Q13" s="25"/>
      <c r="T13" t="s">
        <v>79</v>
      </c>
    </row>
    <row r="14" spans="1:20" ht="36.75" hidden="1" customHeight="1" x14ac:dyDescent="0.25">
      <c r="A14" s="7">
        <v>611023</v>
      </c>
      <c r="B14" s="5" t="s">
        <v>18</v>
      </c>
      <c r="C14" s="10">
        <f t="shared" ref="C14:C43" si="1">SUM(D14:Q14)</f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0" ht="25.5" customHeight="1" x14ac:dyDescent="0.25">
      <c r="A15" s="7">
        <v>611023</v>
      </c>
      <c r="B15" s="5" t="s">
        <v>64</v>
      </c>
      <c r="C15" s="10">
        <f t="shared" si="1"/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20" ht="18" customHeight="1" x14ac:dyDescent="0.25">
      <c r="A16" s="7">
        <v>611023</v>
      </c>
      <c r="B16" s="6" t="s">
        <v>57</v>
      </c>
      <c r="C16" s="10">
        <f t="shared" si="1"/>
        <v>0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ht="22.5" customHeight="1" x14ac:dyDescent="0.25">
      <c r="A17" s="7">
        <v>611023</v>
      </c>
      <c r="B17" s="5" t="s">
        <v>65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611023</v>
      </c>
      <c r="B18" s="5" t="s">
        <v>19</v>
      </c>
      <c r="C18" s="10">
        <f t="shared" si="1"/>
        <v>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ht="14.25" customHeight="1" x14ac:dyDescent="0.25">
      <c r="A19" s="7">
        <v>611023</v>
      </c>
      <c r="B19" s="6" t="s">
        <v>50</v>
      </c>
      <c r="C19" s="10">
        <f t="shared" si="1"/>
        <v>0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ht="39" customHeight="1" x14ac:dyDescent="0.25">
      <c r="A20" s="7">
        <v>611023</v>
      </c>
      <c r="B20" s="6" t="s">
        <v>90</v>
      </c>
      <c r="C20" s="10">
        <f t="shared" si="1"/>
        <v>68.099999999999994</v>
      </c>
      <c r="D20" s="25"/>
      <c r="E20" s="25"/>
      <c r="F20" s="25"/>
      <c r="G20" s="25"/>
      <c r="H20" s="25"/>
      <c r="I20" s="25">
        <v>68.099999999999994</v>
      </c>
      <c r="J20" s="25"/>
      <c r="K20" s="25"/>
      <c r="L20" s="25"/>
      <c r="M20" s="25"/>
      <c r="N20" s="25"/>
      <c r="O20" s="25"/>
      <c r="P20" s="25"/>
      <c r="Q20" s="25"/>
    </row>
    <row r="21" spans="1:17" ht="21" customHeight="1" x14ac:dyDescent="0.25">
      <c r="A21" s="7"/>
      <c r="B21" s="19" t="s">
        <v>46</v>
      </c>
      <c r="C21" s="10">
        <f>C13+C14+C15+C16+C17+C18+C19+C20</f>
        <v>209.2</v>
      </c>
      <c r="D21" s="27">
        <f t="shared" ref="D21:Q21" si="2">D13+D14+D15+D16+D17+D18+D19</f>
        <v>0</v>
      </c>
      <c r="E21" s="27">
        <f t="shared" si="2"/>
        <v>0</v>
      </c>
      <c r="F21" s="27">
        <f t="shared" si="2"/>
        <v>0</v>
      </c>
      <c r="G21" s="27">
        <f t="shared" si="2"/>
        <v>0</v>
      </c>
      <c r="H21" s="27">
        <f t="shared" si="2"/>
        <v>141.1</v>
      </c>
      <c r="I21" s="27">
        <f t="shared" si="2"/>
        <v>0</v>
      </c>
      <c r="J21" s="27">
        <f t="shared" si="2"/>
        <v>0</v>
      </c>
      <c r="K21" s="27">
        <f t="shared" si="2"/>
        <v>0</v>
      </c>
      <c r="L21" s="27">
        <f t="shared" si="2"/>
        <v>0</v>
      </c>
      <c r="M21" s="27">
        <f t="shared" si="2"/>
        <v>0</v>
      </c>
      <c r="N21" s="27">
        <f t="shared" si="2"/>
        <v>0</v>
      </c>
      <c r="O21" s="27">
        <f t="shared" si="2"/>
        <v>0</v>
      </c>
      <c r="P21" s="27">
        <f t="shared" si="2"/>
        <v>0</v>
      </c>
      <c r="Q21" s="27">
        <f t="shared" si="2"/>
        <v>0</v>
      </c>
    </row>
    <row r="22" spans="1:17" ht="27" customHeight="1" x14ac:dyDescent="0.25">
      <c r="A22" s="7">
        <v>611025</v>
      </c>
      <c r="B22" s="5" t="s">
        <v>66</v>
      </c>
      <c r="C22" s="10">
        <f t="shared" si="1"/>
        <v>83.899999999999991</v>
      </c>
      <c r="D22" s="25"/>
      <c r="E22" s="25"/>
      <c r="F22" s="25">
        <v>10.3</v>
      </c>
      <c r="G22" s="25"/>
      <c r="H22" s="25"/>
      <c r="I22" s="25"/>
      <c r="J22" s="25"/>
      <c r="K22" s="25"/>
      <c r="L22" s="25"/>
      <c r="M22" s="25">
        <v>73.599999999999994</v>
      </c>
      <c r="N22" s="25"/>
      <c r="O22" s="25"/>
      <c r="P22" s="25"/>
      <c r="Q22" s="25"/>
    </row>
    <row r="23" spans="1:17" ht="22.5" customHeight="1" x14ac:dyDescent="0.25">
      <c r="A23" s="7">
        <v>611025</v>
      </c>
      <c r="B23" s="6" t="s">
        <v>58</v>
      </c>
      <c r="C23" s="10">
        <f t="shared" si="1"/>
        <v>37</v>
      </c>
      <c r="D23" s="25"/>
      <c r="E23" s="25"/>
      <c r="F23" s="25">
        <v>36.700000000000003</v>
      </c>
      <c r="G23" s="25"/>
      <c r="H23" s="25"/>
      <c r="I23" s="25"/>
      <c r="J23" s="25"/>
      <c r="K23" s="25"/>
      <c r="L23" s="25"/>
      <c r="M23" s="25"/>
      <c r="N23" s="25"/>
      <c r="O23" s="25"/>
      <c r="P23" s="25">
        <v>0.3</v>
      </c>
      <c r="Q23" s="25"/>
    </row>
    <row r="24" spans="1:17" ht="24" customHeight="1" x14ac:dyDescent="0.25">
      <c r="A24" s="7">
        <v>611025</v>
      </c>
      <c r="B24" s="6" t="s">
        <v>60</v>
      </c>
      <c r="C24" s="10">
        <f t="shared" si="1"/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55</v>
      </c>
      <c r="C25" s="10">
        <f t="shared" ref="C25:Q25" si="3">SUM(C22:C24)</f>
        <v>120.89999999999999</v>
      </c>
      <c r="D25" s="27">
        <f t="shared" si="3"/>
        <v>0</v>
      </c>
      <c r="E25" s="27">
        <f t="shared" si="3"/>
        <v>0</v>
      </c>
      <c r="F25" s="27">
        <f t="shared" si="3"/>
        <v>47</v>
      </c>
      <c r="G25" s="27">
        <f t="shared" si="3"/>
        <v>0</v>
      </c>
      <c r="H25" s="27">
        <f t="shared" si="3"/>
        <v>0</v>
      </c>
      <c r="I25" s="27">
        <f t="shared" si="3"/>
        <v>0</v>
      </c>
      <c r="J25" s="27">
        <f t="shared" si="3"/>
        <v>0</v>
      </c>
      <c r="K25" s="27">
        <f t="shared" si="3"/>
        <v>0</v>
      </c>
      <c r="L25" s="27">
        <f t="shared" si="3"/>
        <v>0</v>
      </c>
      <c r="M25" s="27">
        <f t="shared" si="3"/>
        <v>73.599999999999994</v>
      </c>
      <c r="N25" s="27">
        <f t="shared" si="3"/>
        <v>0</v>
      </c>
      <c r="O25" s="27">
        <f t="shared" si="3"/>
        <v>0</v>
      </c>
      <c r="P25" s="27">
        <f t="shared" si="3"/>
        <v>0.3</v>
      </c>
      <c r="Q25" s="27">
        <f t="shared" si="3"/>
        <v>0</v>
      </c>
    </row>
    <row r="26" spans="1:17" ht="23.25" customHeight="1" x14ac:dyDescent="0.25">
      <c r="A26" s="7">
        <v>611070</v>
      </c>
      <c r="B26" s="6" t="s">
        <v>20</v>
      </c>
      <c r="C26" s="10">
        <f t="shared" si="1"/>
        <v>0.1</v>
      </c>
      <c r="D26" s="25"/>
      <c r="E26" s="25"/>
      <c r="F26" s="25"/>
      <c r="G26" s="25"/>
      <c r="H26" s="25"/>
      <c r="I26" s="25">
        <v>0.1</v>
      </c>
      <c r="J26" s="25"/>
      <c r="K26" s="25"/>
      <c r="L26" s="25"/>
      <c r="M26" s="25"/>
      <c r="N26" s="25"/>
      <c r="O26" s="25"/>
      <c r="P26" s="25"/>
      <c r="Q26" s="25"/>
    </row>
    <row r="27" spans="1:17" ht="33.75" customHeight="1" x14ac:dyDescent="0.25">
      <c r="A27" s="7">
        <v>611070</v>
      </c>
      <c r="B27" s="6" t="s">
        <v>76</v>
      </c>
      <c r="C27" s="10">
        <f t="shared" si="1"/>
        <v>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1:17" ht="37.5" customHeight="1" x14ac:dyDescent="0.25">
      <c r="A28" s="7">
        <v>611070</v>
      </c>
      <c r="B28" s="6" t="s">
        <v>21</v>
      </c>
      <c r="C28" s="10">
        <f t="shared" si="1"/>
        <v>672.3</v>
      </c>
      <c r="D28" s="25">
        <v>352.4</v>
      </c>
      <c r="E28" s="25">
        <v>113.4</v>
      </c>
      <c r="F28" s="25">
        <v>60.4</v>
      </c>
      <c r="G28" s="25"/>
      <c r="H28" s="25"/>
      <c r="I28" s="25">
        <v>89.6</v>
      </c>
      <c r="J28" s="25">
        <v>2.7</v>
      </c>
      <c r="K28" s="25"/>
      <c r="L28" s="25"/>
      <c r="M28" s="25">
        <v>51.8</v>
      </c>
      <c r="N28" s="25"/>
      <c r="O28" s="25"/>
      <c r="P28" s="25" t="s">
        <v>102</v>
      </c>
      <c r="Q28" s="25">
        <v>2</v>
      </c>
    </row>
    <row r="29" spans="1:17" ht="38.25" customHeight="1" x14ac:dyDescent="0.25">
      <c r="A29" s="7">
        <v>611070</v>
      </c>
      <c r="B29" s="6" t="s">
        <v>22</v>
      </c>
      <c r="C29" s="10">
        <f t="shared" si="1"/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x14ac:dyDescent="0.25">
      <c r="A30" s="7"/>
      <c r="B30" s="19" t="s">
        <v>39</v>
      </c>
      <c r="C30" s="10">
        <f t="shared" ref="C30:P30" si="4">SUM(C26:C29)</f>
        <v>672.4</v>
      </c>
      <c r="D30" s="27">
        <f t="shared" si="4"/>
        <v>352.4</v>
      </c>
      <c r="E30" s="27">
        <f t="shared" si="4"/>
        <v>113.4</v>
      </c>
      <c r="F30" s="27">
        <f t="shared" si="4"/>
        <v>60.4</v>
      </c>
      <c r="G30" s="27">
        <f t="shared" si="4"/>
        <v>0</v>
      </c>
      <c r="H30" s="27">
        <f t="shared" si="4"/>
        <v>0</v>
      </c>
      <c r="I30" s="27">
        <f t="shared" si="4"/>
        <v>89.699999999999989</v>
      </c>
      <c r="J30" s="27">
        <f t="shared" si="4"/>
        <v>2.7</v>
      </c>
      <c r="K30" s="27">
        <f t="shared" si="4"/>
        <v>0</v>
      </c>
      <c r="L30" s="27">
        <f t="shared" si="4"/>
        <v>0</v>
      </c>
      <c r="M30" s="27">
        <f t="shared" si="4"/>
        <v>51.8</v>
      </c>
      <c r="N30" s="27">
        <f t="shared" si="4"/>
        <v>0</v>
      </c>
      <c r="O30" s="27">
        <f t="shared" si="4"/>
        <v>0</v>
      </c>
      <c r="P30" s="27">
        <f t="shared" si="4"/>
        <v>0</v>
      </c>
      <c r="Q30" s="27">
        <v>2</v>
      </c>
    </row>
    <row r="31" spans="1:17" ht="25.5" customHeight="1" x14ac:dyDescent="0.25">
      <c r="A31" s="7">
        <v>611101</v>
      </c>
      <c r="B31" s="6" t="s">
        <v>67</v>
      </c>
      <c r="C31" s="10">
        <f t="shared" si="1"/>
        <v>1110.9999999999998</v>
      </c>
      <c r="D31" s="25">
        <v>315.5</v>
      </c>
      <c r="E31" s="25">
        <v>69.400000000000006</v>
      </c>
      <c r="F31" s="25">
        <v>398.8</v>
      </c>
      <c r="G31" s="25">
        <v>8.4</v>
      </c>
      <c r="H31" s="25">
        <v>31</v>
      </c>
      <c r="I31" s="25">
        <v>244.7</v>
      </c>
      <c r="J31" s="25">
        <v>42.6</v>
      </c>
      <c r="K31" s="25"/>
      <c r="L31" s="25"/>
      <c r="M31" s="25"/>
      <c r="N31" s="25"/>
      <c r="O31" s="25"/>
      <c r="P31" s="25"/>
      <c r="Q31" s="25">
        <v>0.6</v>
      </c>
    </row>
    <row r="32" spans="1:17" ht="15.75" customHeight="1" x14ac:dyDescent="0.25">
      <c r="A32" s="7">
        <v>611101</v>
      </c>
      <c r="B32" s="6" t="s">
        <v>77</v>
      </c>
      <c r="C32" s="10">
        <f t="shared" si="1"/>
        <v>5273.3</v>
      </c>
      <c r="D32" s="7">
        <v>1089.7</v>
      </c>
      <c r="E32" s="7">
        <v>239.7</v>
      </c>
      <c r="F32" s="7">
        <v>3018</v>
      </c>
      <c r="G32" s="7">
        <v>15.3</v>
      </c>
      <c r="H32" s="7">
        <v>156.30000000000001</v>
      </c>
      <c r="I32" s="7">
        <v>262.10000000000002</v>
      </c>
      <c r="J32" s="7">
        <v>53.2</v>
      </c>
      <c r="K32" s="7"/>
      <c r="L32" s="7">
        <v>25.6</v>
      </c>
      <c r="M32" s="7">
        <v>203.7</v>
      </c>
      <c r="N32" s="7">
        <v>166.7</v>
      </c>
      <c r="O32" s="7"/>
      <c r="P32" s="7"/>
      <c r="Q32" s="7">
        <v>43</v>
      </c>
    </row>
    <row r="33" spans="1:17" ht="24" customHeight="1" x14ac:dyDescent="0.25">
      <c r="A33" s="7">
        <v>611101</v>
      </c>
      <c r="B33" s="6" t="s">
        <v>73</v>
      </c>
      <c r="C33" s="10">
        <f t="shared" si="1"/>
        <v>2529.6</v>
      </c>
      <c r="D33" s="25">
        <v>975.5</v>
      </c>
      <c r="E33" s="25">
        <v>204.1</v>
      </c>
      <c r="F33" s="25">
        <v>777.8</v>
      </c>
      <c r="G33" s="25"/>
      <c r="H33" s="25">
        <v>85.7</v>
      </c>
      <c r="I33" s="25">
        <v>454.9</v>
      </c>
      <c r="J33" s="25">
        <v>0.5</v>
      </c>
      <c r="K33" s="25"/>
      <c r="L33" s="25"/>
      <c r="M33" s="25"/>
      <c r="N33" s="25">
        <v>3.6</v>
      </c>
      <c r="O33" s="25">
        <v>20</v>
      </c>
      <c r="P33" s="25">
        <v>7.5</v>
      </c>
      <c r="Q33" s="25"/>
    </row>
    <row r="34" spans="1:17" ht="24" x14ac:dyDescent="0.25">
      <c r="A34" s="7">
        <v>611101</v>
      </c>
      <c r="B34" s="6" t="s">
        <v>63</v>
      </c>
      <c r="C34" s="10">
        <f t="shared" si="1"/>
        <v>881.8</v>
      </c>
      <c r="D34" s="25">
        <v>573.9</v>
      </c>
      <c r="E34" s="25">
        <v>124.3</v>
      </c>
      <c r="F34" s="25">
        <v>59.4</v>
      </c>
      <c r="G34" s="25"/>
      <c r="H34" s="25"/>
      <c r="I34" s="25">
        <v>3.8</v>
      </c>
      <c r="J34" s="25"/>
      <c r="K34" s="25"/>
      <c r="L34" s="25">
        <v>6.2</v>
      </c>
      <c r="M34" s="25">
        <v>40.4</v>
      </c>
      <c r="N34" s="25">
        <v>60</v>
      </c>
      <c r="O34" s="25"/>
      <c r="P34" s="25">
        <v>0.2</v>
      </c>
      <c r="Q34" s="25">
        <v>13.6</v>
      </c>
    </row>
    <row r="35" spans="1:17" ht="24.75" customHeight="1" x14ac:dyDescent="0.25">
      <c r="A35" s="7">
        <v>611101</v>
      </c>
      <c r="B35" s="6" t="s">
        <v>32</v>
      </c>
      <c r="C35" s="10">
        <f>SUM(D35:Q35)</f>
        <v>1363.8</v>
      </c>
      <c r="D35" s="25">
        <v>888.9</v>
      </c>
      <c r="E35" s="25">
        <v>193.7</v>
      </c>
      <c r="F35" s="25">
        <v>135</v>
      </c>
      <c r="G35" s="25"/>
      <c r="H35" s="25"/>
      <c r="I35" s="25">
        <v>129.5</v>
      </c>
      <c r="J35" s="25">
        <v>0.3</v>
      </c>
      <c r="K35" s="25"/>
      <c r="L35" s="25">
        <v>16.399999999999999</v>
      </c>
      <c r="M35" s="25"/>
      <c r="N35" s="25"/>
      <c r="O35" s="25"/>
      <c r="P35" s="25"/>
      <c r="Q35" s="25"/>
    </row>
    <row r="36" spans="1:17" x14ac:dyDescent="0.25">
      <c r="A36" s="7"/>
      <c r="B36" s="19" t="s">
        <v>53</v>
      </c>
      <c r="C36" s="10">
        <f>SUM(C31:C35)</f>
        <v>11159.499999999998</v>
      </c>
      <c r="D36" s="27">
        <f t="shared" ref="D36:Q36" si="5">SUM(D31:D35)</f>
        <v>3843.5</v>
      </c>
      <c r="E36" s="27">
        <f t="shared" si="5"/>
        <v>831.2</v>
      </c>
      <c r="F36" s="27">
        <f t="shared" si="5"/>
        <v>4389</v>
      </c>
      <c r="G36" s="27">
        <f t="shared" si="5"/>
        <v>23.700000000000003</v>
      </c>
      <c r="H36" s="27">
        <f t="shared" si="5"/>
        <v>273</v>
      </c>
      <c r="I36" s="27">
        <f t="shared" si="5"/>
        <v>1095</v>
      </c>
      <c r="J36" s="27">
        <f t="shared" si="5"/>
        <v>96.600000000000009</v>
      </c>
      <c r="K36" s="27">
        <f t="shared" si="5"/>
        <v>0</v>
      </c>
      <c r="L36" s="27">
        <f t="shared" si="5"/>
        <v>48.2</v>
      </c>
      <c r="M36" s="27">
        <f t="shared" si="5"/>
        <v>244.1</v>
      </c>
      <c r="N36" s="27">
        <f t="shared" si="5"/>
        <v>230.29999999999998</v>
      </c>
      <c r="O36" s="27">
        <f t="shared" si="5"/>
        <v>20</v>
      </c>
      <c r="P36" s="27">
        <f t="shared" si="5"/>
        <v>7.7</v>
      </c>
      <c r="Q36" s="27">
        <f t="shared" si="5"/>
        <v>57.2</v>
      </c>
    </row>
    <row r="37" spans="1:17" ht="39" customHeight="1" x14ac:dyDescent="0.25">
      <c r="A37" s="30">
        <v>611110</v>
      </c>
      <c r="B37" s="19" t="s">
        <v>32</v>
      </c>
      <c r="C37" s="10">
        <f>SUM(D37:Q37)</f>
        <v>14792.999999999998</v>
      </c>
      <c r="D37" s="25">
        <v>9941.9</v>
      </c>
      <c r="E37" s="25">
        <v>2317.6999999999998</v>
      </c>
      <c r="F37" s="25">
        <v>370.5</v>
      </c>
      <c r="G37" s="25">
        <v>7.5</v>
      </c>
      <c r="H37" s="25">
        <v>187.4</v>
      </c>
      <c r="I37" s="25">
        <v>325.39999999999998</v>
      </c>
      <c r="J37" s="25">
        <v>1.4</v>
      </c>
      <c r="K37" s="25"/>
      <c r="L37" s="25">
        <v>95.6</v>
      </c>
      <c r="M37" s="25">
        <v>602.70000000000005</v>
      </c>
      <c r="N37" s="25"/>
      <c r="O37" s="25">
        <v>7.3</v>
      </c>
      <c r="P37" s="25">
        <v>124.9</v>
      </c>
      <c r="Q37" s="25">
        <v>810.7</v>
      </c>
    </row>
    <row r="38" spans="1:17" ht="26.25" customHeight="1" x14ac:dyDescent="0.25">
      <c r="A38" s="7">
        <v>611120</v>
      </c>
      <c r="B38" s="6" t="s">
        <v>23</v>
      </c>
      <c r="C38" s="10">
        <f t="shared" si="1"/>
        <v>232.50000000000003</v>
      </c>
      <c r="D38" s="25">
        <v>59.6</v>
      </c>
      <c r="E38" s="25">
        <v>13.6</v>
      </c>
      <c r="F38" s="25">
        <v>0.9</v>
      </c>
      <c r="G38" s="25"/>
      <c r="H38" s="25"/>
      <c r="I38" s="25"/>
      <c r="J38" s="25"/>
      <c r="K38" s="25">
        <v>72.8</v>
      </c>
      <c r="L38" s="25">
        <v>28.9</v>
      </c>
      <c r="M38" s="25">
        <v>54.9</v>
      </c>
      <c r="N38" s="25"/>
      <c r="O38" s="25"/>
      <c r="P38" s="25">
        <v>1.8</v>
      </c>
      <c r="Q38" s="25"/>
    </row>
    <row r="39" spans="1:17" ht="36.75" customHeight="1" x14ac:dyDescent="0.25">
      <c r="A39" s="7">
        <v>611120</v>
      </c>
      <c r="B39" s="6" t="s">
        <v>62</v>
      </c>
      <c r="C39" s="10">
        <f t="shared" si="1"/>
        <v>46.199999999999996</v>
      </c>
      <c r="D39" s="25">
        <v>22.5</v>
      </c>
      <c r="E39" s="25">
        <v>4.8</v>
      </c>
      <c r="F39" s="25">
        <v>15.5</v>
      </c>
      <c r="G39" s="25"/>
      <c r="H39" s="25"/>
      <c r="I39" s="25">
        <v>2.5</v>
      </c>
      <c r="J39" s="25">
        <v>0.9</v>
      </c>
      <c r="K39" s="25"/>
      <c r="L39" s="25"/>
      <c r="M39" s="25"/>
      <c r="N39" s="25"/>
      <c r="O39" s="25"/>
      <c r="P39" s="25"/>
      <c r="Q39" s="25"/>
    </row>
    <row r="40" spans="1:17" x14ac:dyDescent="0.25">
      <c r="A40" s="7"/>
      <c r="B40" s="19" t="s">
        <v>56</v>
      </c>
      <c r="C40" s="10">
        <f t="shared" ref="C40:P40" si="6">C38+C39</f>
        <v>278.70000000000005</v>
      </c>
      <c r="D40" s="27">
        <f t="shared" si="6"/>
        <v>82.1</v>
      </c>
      <c r="E40" s="27">
        <f t="shared" si="6"/>
        <v>18.399999999999999</v>
      </c>
      <c r="F40" s="27">
        <f t="shared" si="6"/>
        <v>16.399999999999999</v>
      </c>
      <c r="G40" s="27">
        <f t="shared" si="6"/>
        <v>0</v>
      </c>
      <c r="H40" s="27">
        <f t="shared" si="6"/>
        <v>0</v>
      </c>
      <c r="I40" s="27">
        <f t="shared" si="6"/>
        <v>2.5</v>
      </c>
      <c r="J40" s="27">
        <f t="shared" si="6"/>
        <v>0.9</v>
      </c>
      <c r="K40" s="27">
        <f t="shared" si="6"/>
        <v>72.8</v>
      </c>
      <c r="L40" s="27">
        <f t="shared" si="6"/>
        <v>28.9</v>
      </c>
      <c r="M40" s="27">
        <f t="shared" si="6"/>
        <v>54.9</v>
      </c>
      <c r="N40" s="27">
        <f t="shared" si="6"/>
        <v>0</v>
      </c>
      <c r="O40" s="27">
        <f t="shared" si="6"/>
        <v>0</v>
      </c>
      <c r="P40" s="27">
        <f t="shared" si="6"/>
        <v>1.8</v>
      </c>
      <c r="Q40" s="27">
        <f>Q38+Q39</f>
        <v>0</v>
      </c>
    </row>
    <row r="41" spans="1:17" ht="59.25" customHeight="1" x14ac:dyDescent="0.25">
      <c r="A41" s="7">
        <v>611141</v>
      </c>
      <c r="B41" s="6" t="s">
        <v>68</v>
      </c>
      <c r="C41" s="10">
        <f t="shared" si="1"/>
        <v>51.8</v>
      </c>
      <c r="D41" s="25"/>
      <c r="E41" s="25"/>
      <c r="F41" s="25">
        <v>2.9</v>
      </c>
      <c r="G41" s="25"/>
      <c r="H41" s="25"/>
      <c r="I41" s="25">
        <v>5.9</v>
      </c>
      <c r="J41" s="25">
        <v>35.299999999999997</v>
      </c>
      <c r="K41" s="25"/>
      <c r="L41" s="25"/>
      <c r="M41" s="25">
        <v>7.7</v>
      </c>
      <c r="N41" s="25"/>
      <c r="O41" s="25"/>
      <c r="P41" s="25"/>
      <c r="Q41" s="25"/>
    </row>
    <row r="42" spans="1:17" ht="14.25" customHeight="1" x14ac:dyDescent="0.25">
      <c r="A42" s="7">
        <v>611141</v>
      </c>
      <c r="B42" s="6" t="s">
        <v>37</v>
      </c>
      <c r="C42" s="10">
        <f t="shared" si="1"/>
        <v>0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17" x14ac:dyDescent="0.25">
      <c r="A43" s="13">
        <v>611142</v>
      </c>
      <c r="B43" s="6" t="s">
        <v>40</v>
      </c>
      <c r="C43" s="10">
        <f t="shared" si="1"/>
        <v>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spans="1:17" x14ac:dyDescent="0.25">
      <c r="A44" s="7"/>
      <c r="B44" s="34" t="s">
        <v>1</v>
      </c>
      <c r="C44" s="10">
        <f t="shared" ref="C44:L44" si="7">C11+C19+C21+C25+C30+C36+C37+C40+C41+C42+C43</f>
        <v>27285.499999999996</v>
      </c>
      <c r="D44" s="10">
        <f t="shared" si="7"/>
        <v>14219.9</v>
      </c>
      <c r="E44" s="10">
        <f t="shared" si="7"/>
        <v>3280.7</v>
      </c>
      <c r="F44" s="10">
        <f t="shared" si="7"/>
        <v>4886.1999999999989</v>
      </c>
      <c r="G44" s="10">
        <f t="shared" si="7"/>
        <v>31.200000000000003</v>
      </c>
      <c r="H44" s="10">
        <f t="shared" si="7"/>
        <v>601.5</v>
      </c>
      <c r="I44" s="10">
        <f t="shared" si="7"/>
        <v>1518.5</v>
      </c>
      <c r="J44" s="10">
        <f t="shared" si="7"/>
        <v>136.90000000000003</v>
      </c>
      <c r="K44" s="10">
        <f t="shared" si="7"/>
        <v>72.8</v>
      </c>
      <c r="L44" s="10">
        <f t="shared" si="7"/>
        <v>172.70000000000002</v>
      </c>
      <c r="M44" s="27">
        <f>M12+M21+M25+M30+M36+M40+M42+M43+M41+M37</f>
        <v>1034.8</v>
      </c>
      <c r="N44" s="10">
        <f>N11+N19+N21+N25+N30+N36+N37+N40+N41+N42+N43</f>
        <v>230.29999999999998</v>
      </c>
      <c r="O44" s="10">
        <f>O11+O19+O21+O25+O30+O36+O37+O40+O41+O42+O43</f>
        <v>27.3</v>
      </c>
      <c r="P44" s="10">
        <f>P11+P19+P21+P25+P30+P36+P37+P40+P41+P42+P43</f>
        <v>134.70000000000002</v>
      </c>
      <c r="Q44" s="10">
        <f>Q12+Q21+Q25+Q30+Q36+Q37+Q40+Q41+Q42+Q43</f>
        <v>869.90000000000009</v>
      </c>
    </row>
  </sheetData>
  <mergeCells count="7">
    <mergeCell ref="C6:Q6"/>
    <mergeCell ref="D7:Q7"/>
    <mergeCell ref="L1:O1"/>
    <mergeCell ref="A6:A8"/>
    <mergeCell ref="B6:B8"/>
    <mergeCell ref="C7:C8"/>
    <mergeCell ref="B3:P3"/>
  </mergeCells>
  <pageMargins left="0.27559055118110237" right="0.39370078740157483" top="0.74803149606299213" bottom="0.39370078740157483" header="0.31496062992125984" footer="0.31496062992125984"/>
  <pageSetup paperSize="9" scale="77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workbookViewId="0">
      <pane xSplit="1" ySplit="5" topLeftCell="B33" activePane="bottomRight" state="frozen"/>
      <selection pane="topRight" activeCell="B1" sqref="B1"/>
      <selection pane="bottomLeft" activeCell="A6" sqref="A6"/>
      <selection pane="bottomRight" activeCell="J35" sqref="J35"/>
    </sheetView>
  </sheetViews>
  <sheetFormatPr defaultRowHeight="15" x14ac:dyDescent="0.25"/>
  <cols>
    <col min="2" max="2" width="30.5703125" customWidth="1"/>
    <col min="4" max="4" width="6.7109375" customWidth="1"/>
    <col min="5" max="5" width="5.7109375" customWidth="1"/>
    <col min="6" max="6" width="6.140625" customWidth="1"/>
    <col min="7" max="7" width="6" customWidth="1"/>
    <col min="8" max="8" width="6.42578125" customWidth="1"/>
    <col min="9" max="9" width="5.7109375" customWidth="1"/>
    <col min="10" max="11" width="6" customWidth="1"/>
    <col min="12" max="12" width="6.28515625" customWidth="1"/>
    <col min="13" max="14" width="6.140625" customWidth="1"/>
    <col min="15" max="15" width="6.42578125" customWidth="1"/>
    <col min="16" max="16" width="6" customWidth="1"/>
    <col min="17" max="17" width="4.28515625" customWidth="1"/>
  </cols>
  <sheetData>
    <row r="2" spans="1:17" ht="36.75" customHeight="1" x14ac:dyDescent="0.25">
      <c r="A2" s="57" t="s">
        <v>31</v>
      </c>
      <c r="B2" s="57" t="s">
        <v>0</v>
      </c>
      <c r="C2" s="57" t="s">
        <v>29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x14ac:dyDescent="0.25">
      <c r="A3" s="57"/>
      <c r="B3" s="57"/>
      <c r="C3" s="57" t="s">
        <v>1</v>
      </c>
      <c r="D3" s="58" t="s">
        <v>15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 ht="117.75" x14ac:dyDescent="0.25">
      <c r="A4" s="57"/>
      <c r="B4" s="57"/>
      <c r="C4" s="57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25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8.5" customHeight="1" x14ac:dyDescent="0.25">
      <c r="A6" s="7">
        <v>611022</v>
      </c>
      <c r="B6" s="6" t="s">
        <v>74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0" customHeight="1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24" customHeight="1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4" customHeight="1" x14ac:dyDescent="0.25">
      <c r="A9" s="7">
        <v>611023</v>
      </c>
      <c r="B9" s="5" t="s">
        <v>72</v>
      </c>
      <c r="C9" s="10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9" hidden="1" customHeight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3.75" customHeight="1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24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24.75" customHeight="1" x14ac:dyDescent="0.25">
      <c r="A13" s="7">
        <v>611023</v>
      </c>
      <c r="B13" s="5" t="s">
        <v>61</v>
      </c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C9+C10+C11+C12+C13+C14+C15</f>
        <v>0</v>
      </c>
      <c r="D16" s="10">
        <f>D9+D10+D11+D12+D13+D14+D15</f>
        <v>0</v>
      </c>
      <c r="E16" s="10">
        <f t="shared" ref="E16:Q16" si="2">E9+E10+E11+E12+E13+E14+E15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46.5" customHeight="1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76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41.25" customHeight="1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9.75" customHeight="1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36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77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73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41.25" customHeight="1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43.5" customHeight="1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ht="30.75" customHeight="1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3.75" customHeight="1" x14ac:dyDescent="0.25">
      <c r="A35" s="7">
        <v>611141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ht="41.25" customHeight="1" x14ac:dyDescent="0.25">
      <c r="A36" s="7">
        <v>611141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C8+C16+C20+C25+C30+C31+C34+C35+ C36+C37</f>
        <v>0</v>
      </c>
      <c r="D38" s="10">
        <f>D8+D16+D20+D25+D30+D31+D34+D35+ D36+D37</f>
        <v>0</v>
      </c>
      <c r="E38" s="10">
        <f t="shared" ref="E38:Q38" si="7">E8+E16+E20+E25+E30+E31+E34+E35+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70866141732283472" right="0.70866141732283472" top="0.74803149606299213" bottom="0.74803149606299213" header="0.31496062992125984" footer="0.31496062992125984"/>
  <pageSetup paperSize="9" scale="6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0"/>
  <sheetViews>
    <sheetView workbookViewId="0">
      <pane xSplit="1" ySplit="5" topLeftCell="B25" activePane="bottomRight" state="frozen"/>
      <selection pane="topRight" activeCell="B1" sqref="B1"/>
      <selection pane="bottomLeft" activeCell="A6" sqref="A6"/>
      <selection pane="bottomRight" activeCell="A2" sqref="A2:Q39"/>
    </sheetView>
  </sheetViews>
  <sheetFormatPr defaultRowHeight="15" x14ac:dyDescent="0.25"/>
  <cols>
    <col min="1" max="1" width="7.42578125" customWidth="1"/>
    <col min="2" max="2" width="30.140625" customWidth="1"/>
    <col min="9" max="9" width="9.5703125" customWidth="1"/>
    <col min="10" max="10" width="7" customWidth="1"/>
    <col min="11" max="11" width="7.5703125" customWidth="1"/>
    <col min="12" max="12" width="8.42578125" customWidth="1"/>
    <col min="13" max="13" width="6.5703125" customWidth="1"/>
    <col min="14" max="14" width="6.85546875" customWidth="1"/>
    <col min="15" max="15" width="7" customWidth="1"/>
    <col min="27" max="27" width="9.140625" customWidth="1"/>
  </cols>
  <sheetData>
    <row r="2" spans="1:20" ht="30" customHeight="1" x14ac:dyDescent="0.25">
      <c r="A2" s="57" t="s">
        <v>31</v>
      </c>
      <c r="B2" s="57" t="s">
        <v>0</v>
      </c>
      <c r="C2" s="57" t="s">
        <v>41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T2" t="s">
        <v>84</v>
      </c>
    </row>
    <row r="3" spans="1:20" x14ac:dyDescent="0.25">
      <c r="A3" s="57"/>
      <c r="B3" s="57"/>
      <c r="C3" s="57" t="s">
        <v>1</v>
      </c>
      <c r="D3" s="58" t="s">
        <v>15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20" ht="95.25" x14ac:dyDescent="0.25">
      <c r="A4" s="57"/>
      <c r="B4" s="57"/>
      <c r="C4" s="57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20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20" ht="24" x14ac:dyDescent="0.25">
      <c r="A6" s="7">
        <v>611022</v>
      </c>
      <c r="B6" s="6" t="s">
        <v>49</v>
      </c>
      <c r="C6" s="10">
        <f>SUM(D6:Q6)</f>
        <v>612</v>
      </c>
      <c r="D6" s="25"/>
      <c r="E6" s="25"/>
      <c r="F6" s="25">
        <v>473</v>
      </c>
      <c r="G6" s="25"/>
      <c r="H6" s="25">
        <v>139</v>
      </c>
      <c r="I6" s="25"/>
      <c r="J6" s="25"/>
      <c r="K6" s="25"/>
      <c r="L6" s="25"/>
      <c r="M6" s="25"/>
      <c r="N6" s="25"/>
      <c r="O6" s="25"/>
      <c r="P6" s="25"/>
      <c r="Q6" s="25"/>
    </row>
    <row r="7" spans="1:20" ht="24" x14ac:dyDescent="0.25">
      <c r="A7" s="7">
        <v>611022</v>
      </c>
      <c r="B7" s="6" t="s">
        <v>48</v>
      </c>
      <c r="C7" s="10">
        <f>SUM(D7:Q7)</f>
        <v>347.7</v>
      </c>
      <c r="D7" s="25"/>
      <c r="E7" s="25"/>
      <c r="F7" s="25">
        <v>128.6</v>
      </c>
      <c r="G7" s="25"/>
      <c r="H7" s="25">
        <v>42.6</v>
      </c>
      <c r="I7" s="25">
        <v>31.4</v>
      </c>
      <c r="J7" s="25"/>
      <c r="K7" s="25"/>
      <c r="L7" s="25"/>
      <c r="M7" s="25"/>
      <c r="N7" s="25"/>
      <c r="O7" s="25"/>
      <c r="P7" s="25"/>
      <c r="Q7" s="25">
        <v>145.1</v>
      </c>
    </row>
    <row r="8" spans="1:20" x14ac:dyDescent="0.25">
      <c r="A8" s="9"/>
      <c r="B8" s="19" t="s">
        <v>45</v>
      </c>
      <c r="C8" s="10">
        <f>SUM(C6:C7)</f>
        <v>959.7</v>
      </c>
      <c r="D8" s="27">
        <f t="shared" ref="D8:Q8" si="0">SUM(D6:D7)</f>
        <v>0</v>
      </c>
      <c r="E8" s="27">
        <f t="shared" si="0"/>
        <v>0</v>
      </c>
      <c r="F8" s="27">
        <f t="shared" si="0"/>
        <v>601.6</v>
      </c>
      <c r="G8" s="27">
        <f t="shared" si="0"/>
        <v>0</v>
      </c>
      <c r="H8" s="27">
        <f t="shared" si="0"/>
        <v>181.6</v>
      </c>
      <c r="I8" s="27">
        <f t="shared" si="0"/>
        <v>31.4</v>
      </c>
      <c r="J8" s="27">
        <f t="shared" si="0"/>
        <v>0</v>
      </c>
      <c r="K8" s="27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145.1</v>
      </c>
    </row>
    <row r="9" spans="1:20" ht="24" customHeight="1" x14ac:dyDescent="0.25">
      <c r="A9" s="7">
        <v>611023</v>
      </c>
      <c r="B9" s="5" t="s">
        <v>72</v>
      </c>
      <c r="C9" s="10">
        <f>SUM(D9:Q9)</f>
        <v>623.00000000000011</v>
      </c>
      <c r="D9" s="25"/>
      <c r="E9" s="25"/>
      <c r="F9" s="25">
        <v>515.5</v>
      </c>
      <c r="G9" s="25"/>
      <c r="H9" s="25">
        <v>82.2</v>
      </c>
      <c r="I9" s="25"/>
      <c r="J9" s="25"/>
      <c r="K9" s="25"/>
      <c r="L9" s="25"/>
      <c r="M9" s="25"/>
      <c r="N9" s="25"/>
      <c r="O9" s="25"/>
      <c r="P9" s="25">
        <v>2.6</v>
      </c>
      <c r="Q9" s="25">
        <v>22.7</v>
      </c>
    </row>
    <row r="10" spans="1:20" ht="38.25" hidden="1" customHeight="1" x14ac:dyDescent="0.25">
      <c r="A10" s="7">
        <v>611023</v>
      </c>
      <c r="B10" s="5" t="s">
        <v>18</v>
      </c>
      <c r="C10" s="10">
        <f t="shared" ref="C10:C38" si="1">SUM(D10:Q10)</f>
        <v>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4" x14ac:dyDescent="0.25">
      <c r="A11" s="7">
        <v>611023</v>
      </c>
      <c r="B11" s="5" t="s">
        <v>64</v>
      </c>
      <c r="C11" s="10">
        <f t="shared" si="1"/>
        <v>214.1</v>
      </c>
      <c r="D11" s="25"/>
      <c r="E11" s="25"/>
      <c r="F11" s="25">
        <v>165</v>
      </c>
      <c r="G11" s="25"/>
      <c r="H11" s="25">
        <v>24.5</v>
      </c>
      <c r="I11" s="25"/>
      <c r="J11" s="25"/>
      <c r="K11" s="25"/>
      <c r="L11" s="25"/>
      <c r="M11" s="25"/>
      <c r="N11" s="25"/>
      <c r="O11" s="25"/>
      <c r="P11" s="25"/>
      <c r="Q11" s="25">
        <v>24.6</v>
      </c>
    </row>
    <row r="12" spans="1:20" ht="16.5" customHeight="1" x14ac:dyDescent="0.25">
      <c r="A12" s="7">
        <v>611023</v>
      </c>
      <c r="B12" s="6" t="s">
        <v>71</v>
      </c>
      <c r="C12" s="10">
        <f t="shared" si="1"/>
        <v>112</v>
      </c>
      <c r="D12" s="25"/>
      <c r="E12" s="25"/>
      <c r="F12" s="25">
        <v>105.5</v>
      </c>
      <c r="G12" s="25"/>
      <c r="H12" s="25">
        <v>6.5</v>
      </c>
      <c r="I12" s="25"/>
      <c r="J12" s="25"/>
      <c r="K12" s="25"/>
      <c r="L12" s="25"/>
      <c r="M12" s="25"/>
      <c r="N12" s="25"/>
      <c r="O12" s="25"/>
      <c r="P12" s="25"/>
      <c r="Q12" s="25"/>
    </row>
    <row r="13" spans="1:20" ht="22.5" customHeight="1" x14ac:dyDescent="0.25">
      <c r="A13" s="7">
        <v>611023</v>
      </c>
      <c r="B13" s="5" t="s">
        <v>65</v>
      </c>
      <c r="C13" s="10">
        <f t="shared" si="1"/>
        <v>81.8</v>
      </c>
      <c r="D13" s="25"/>
      <c r="E13" s="25"/>
      <c r="F13" s="25">
        <v>16</v>
      </c>
      <c r="G13" s="25"/>
      <c r="H13" s="25">
        <v>0.3</v>
      </c>
      <c r="I13" s="25"/>
      <c r="J13" s="25"/>
      <c r="K13" s="25"/>
      <c r="L13" s="25"/>
      <c r="M13" s="25"/>
      <c r="N13" s="25"/>
      <c r="O13" s="25"/>
      <c r="P13" s="25"/>
      <c r="Q13" s="25">
        <v>65.5</v>
      </c>
    </row>
    <row r="14" spans="1:20" ht="33.75" customHeight="1" x14ac:dyDescent="0.25">
      <c r="A14" s="7">
        <v>611023</v>
      </c>
      <c r="B14" s="5" t="s">
        <v>19</v>
      </c>
      <c r="C14" s="10">
        <f t="shared" si="1"/>
        <v>45.5</v>
      </c>
      <c r="D14" s="25"/>
      <c r="E14" s="25"/>
      <c r="F14" s="25">
        <v>45.5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0" ht="21" customHeight="1" x14ac:dyDescent="0.25">
      <c r="A15" s="7">
        <v>611023</v>
      </c>
      <c r="B15" s="6" t="s">
        <v>50</v>
      </c>
      <c r="C15" s="10">
        <f t="shared" si="1"/>
        <v>4</v>
      </c>
      <c r="D15" s="25"/>
      <c r="E15" s="25"/>
      <c r="F15" s="25"/>
      <c r="G15" s="25"/>
      <c r="H15" s="25">
        <v>4</v>
      </c>
      <c r="I15" s="25"/>
      <c r="J15" s="25"/>
      <c r="K15" s="25"/>
      <c r="L15" s="25"/>
      <c r="M15" s="25"/>
      <c r="N15" s="25"/>
      <c r="O15" s="25"/>
      <c r="P15" s="25"/>
      <c r="Q15" s="25"/>
    </row>
    <row r="16" spans="1:20" x14ac:dyDescent="0.25">
      <c r="A16" s="7"/>
      <c r="B16" s="19" t="s">
        <v>46</v>
      </c>
      <c r="C16" s="10">
        <f>C9+C10+C11+C12+C13+C14+C15</f>
        <v>1080.4000000000001</v>
      </c>
      <c r="D16" s="27">
        <f>D9+D10+D11+D12+D13+D14+D15</f>
        <v>0</v>
      </c>
      <c r="E16" s="27">
        <f t="shared" ref="E16:Q16" si="2">E9+E10+E11+E12+E13+E14+E15</f>
        <v>0</v>
      </c>
      <c r="F16" s="27">
        <f t="shared" si="2"/>
        <v>847.5</v>
      </c>
      <c r="G16" s="27">
        <f t="shared" si="2"/>
        <v>0</v>
      </c>
      <c r="H16" s="27">
        <f t="shared" si="2"/>
        <v>117.5</v>
      </c>
      <c r="I16" s="27">
        <f t="shared" si="2"/>
        <v>0</v>
      </c>
      <c r="J16" s="27">
        <f t="shared" si="2"/>
        <v>0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0</v>
      </c>
      <c r="P16" s="27">
        <f t="shared" si="2"/>
        <v>2.6</v>
      </c>
      <c r="Q16" s="27">
        <f t="shared" si="2"/>
        <v>112.8</v>
      </c>
    </row>
    <row r="17" spans="1:17" ht="25.5" customHeight="1" x14ac:dyDescent="0.25">
      <c r="A17" s="7">
        <v>611025</v>
      </c>
      <c r="B17" s="5" t="s">
        <v>66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611025</v>
      </c>
      <c r="B18" s="6" t="s">
        <v>58</v>
      </c>
      <c r="C18" s="10">
        <f t="shared" si="1"/>
        <v>120.9</v>
      </c>
      <c r="D18" s="25"/>
      <c r="E18" s="25"/>
      <c r="F18" s="25">
        <v>94.7</v>
      </c>
      <c r="G18" s="25">
        <v>0.4</v>
      </c>
      <c r="H18" s="25">
        <v>3.9</v>
      </c>
      <c r="I18" s="25"/>
      <c r="J18" s="25"/>
      <c r="K18" s="25"/>
      <c r="L18" s="25"/>
      <c r="M18" s="25"/>
      <c r="N18" s="25"/>
      <c r="O18" s="25"/>
      <c r="P18" s="25">
        <v>21.9</v>
      </c>
      <c r="Q18" s="25"/>
    </row>
    <row r="19" spans="1:17" ht="38.25" customHeight="1" x14ac:dyDescent="0.25">
      <c r="A19" s="7">
        <v>611025</v>
      </c>
      <c r="B19" s="6" t="s">
        <v>70</v>
      </c>
      <c r="C19" s="10">
        <f t="shared" si="1"/>
        <v>564.90000000000009</v>
      </c>
      <c r="D19" s="25"/>
      <c r="E19" s="25"/>
      <c r="F19" s="25">
        <v>189.8</v>
      </c>
      <c r="G19" s="25">
        <v>57.8</v>
      </c>
      <c r="H19" s="25">
        <v>85.8</v>
      </c>
      <c r="I19" s="25">
        <v>30</v>
      </c>
      <c r="J19" s="25"/>
      <c r="K19" s="25"/>
      <c r="L19" s="25"/>
      <c r="M19" s="25"/>
      <c r="N19" s="25"/>
      <c r="O19" s="25"/>
      <c r="P19" s="25"/>
      <c r="Q19" s="25">
        <v>201.5</v>
      </c>
    </row>
    <row r="20" spans="1:17" x14ac:dyDescent="0.25">
      <c r="A20" s="7"/>
      <c r="B20" s="19" t="s">
        <v>55</v>
      </c>
      <c r="C20" s="10">
        <f t="shared" ref="C20:Q20" si="3">SUM(C17:C19)</f>
        <v>685.80000000000007</v>
      </c>
      <c r="D20" s="27">
        <f t="shared" si="3"/>
        <v>0</v>
      </c>
      <c r="E20" s="27">
        <f t="shared" si="3"/>
        <v>0</v>
      </c>
      <c r="F20" s="27">
        <f t="shared" si="3"/>
        <v>284.5</v>
      </c>
      <c r="G20" s="27">
        <f t="shared" si="3"/>
        <v>58.199999999999996</v>
      </c>
      <c r="H20" s="27">
        <f t="shared" si="3"/>
        <v>89.7</v>
      </c>
      <c r="I20" s="27">
        <f t="shared" si="3"/>
        <v>30</v>
      </c>
      <c r="J20" s="27">
        <f t="shared" si="3"/>
        <v>0</v>
      </c>
      <c r="K20" s="27">
        <f t="shared" si="3"/>
        <v>0</v>
      </c>
      <c r="L20" s="27">
        <f t="shared" si="3"/>
        <v>0</v>
      </c>
      <c r="M20" s="27">
        <f t="shared" si="3"/>
        <v>0</v>
      </c>
      <c r="N20" s="27">
        <f t="shared" si="3"/>
        <v>0</v>
      </c>
      <c r="O20" s="27">
        <f t="shared" si="3"/>
        <v>0</v>
      </c>
      <c r="P20" s="27">
        <f t="shared" si="3"/>
        <v>21.9</v>
      </c>
      <c r="Q20" s="27">
        <f t="shared" si="3"/>
        <v>201.5</v>
      </c>
    </row>
    <row r="21" spans="1:17" ht="34.5" customHeight="1" x14ac:dyDescent="0.25">
      <c r="A21" s="7">
        <v>611070</v>
      </c>
      <c r="B21" s="6" t="s">
        <v>20</v>
      </c>
      <c r="C21" s="10">
        <f t="shared" si="1"/>
        <v>0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ht="33.75" customHeight="1" x14ac:dyDescent="0.25">
      <c r="A22" s="7">
        <v>611070</v>
      </c>
      <c r="B22" s="6" t="s">
        <v>76</v>
      </c>
      <c r="C22" s="10">
        <f t="shared" si="1"/>
        <v>0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17" ht="36" customHeight="1" x14ac:dyDescent="0.25">
      <c r="A23" s="7">
        <v>611070</v>
      </c>
      <c r="B23" s="6" t="s">
        <v>21</v>
      </c>
      <c r="C23" s="10">
        <f t="shared" si="1"/>
        <v>30</v>
      </c>
      <c r="D23" s="25"/>
      <c r="E23" s="25"/>
      <c r="F23" s="25">
        <v>29.4</v>
      </c>
      <c r="G23" s="25"/>
      <c r="H23" s="25"/>
      <c r="I23" s="25"/>
      <c r="J23" s="25">
        <v>0.6</v>
      </c>
      <c r="K23" s="25"/>
      <c r="L23" s="25"/>
      <c r="M23" s="25"/>
      <c r="N23" s="25"/>
      <c r="O23" s="25"/>
      <c r="P23" s="25"/>
      <c r="Q23" s="25"/>
    </row>
    <row r="24" spans="1:17" ht="34.5" customHeight="1" x14ac:dyDescent="0.25">
      <c r="A24" s="7">
        <v>611070</v>
      </c>
      <c r="B24" s="6" t="s">
        <v>22</v>
      </c>
      <c r="C24" s="10">
        <f t="shared" si="1"/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39</v>
      </c>
      <c r="C25" s="10">
        <f t="shared" si="1"/>
        <v>30</v>
      </c>
      <c r="D25" s="27">
        <f>SUM(D21:D24)</f>
        <v>0</v>
      </c>
      <c r="E25" s="27">
        <f t="shared" ref="E25:Q25" si="4">SUM(E21:E24)</f>
        <v>0</v>
      </c>
      <c r="F25" s="27">
        <f t="shared" si="4"/>
        <v>29.4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0.6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</row>
    <row r="26" spans="1:17" ht="27" customHeight="1" x14ac:dyDescent="0.25">
      <c r="A26" s="7">
        <v>611101</v>
      </c>
      <c r="B26" s="6" t="s">
        <v>67</v>
      </c>
      <c r="C26" s="10">
        <f t="shared" si="1"/>
        <v>932.8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>
        <v>12.8</v>
      </c>
      <c r="Q26" s="25">
        <v>920</v>
      </c>
    </row>
    <row r="27" spans="1:17" ht="24.75" customHeight="1" x14ac:dyDescent="0.25">
      <c r="A27" s="7">
        <v>611101</v>
      </c>
      <c r="B27" s="6" t="s">
        <v>77</v>
      </c>
      <c r="C27" s="10">
        <f t="shared" si="1"/>
        <v>93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>
        <v>93</v>
      </c>
      <c r="Q27" s="25"/>
    </row>
    <row r="28" spans="1:17" ht="26.25" customHeight="1" x14ac:dyDescent="0.25">
      <c r="A28" s="7">
        <v>611101</v>
      </c>
      <c r="B28" s="6" t="s">
        <v>73</v>
      </c>
      <c r="C28" s="10">
        <f t="shared" si="1"/>
        <v>542.70000000000005</v>
      </c>
      <c r="D28" s="25"/>
      <c r="E28" s="25"/>
      <c r="F28" s="25">
        <v>208</v>
      </c>
      <c r="G28" s="25"/>
      <c r="H28" s="25"/>
      <c r="I28" s="25">
        <v>199.7</v>
      </c>
      <c r="J28" s="25"/>
      <c r="K28" s="25"/>
      <c r="L28" s="25"/>
      <c r="M28" s="25"/>
      <c r="N28" s="25"/>
      <c r="O28" s="25"/>
      <c r="P28" s="25"/>
      <c r="Q28" s="25">
        <v>135</v>
      </c>
    </row>
    <row r="29" spans="1:17" ht="23.25" customHeight="1" x14ac:dyDescent="0.25">
      <c r="A29" s="7">
        <v>611101</v>
      </c>
      <c r="B29" s="6" t="s">
        <v>63</v>
      </c>
      <c r="C29" s="10">
        <f t="shared" si="1"/>
        <v>33.5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>
        <v>23.1</v>
      </c>
      <c r="Q29" s="25">
        <v>10.4</v>
      </c>
    </row>
    <row r="30" spans="1:17" ht="33" customHeight="1" x14ac:dyDescent="0.25">
      <c r="A30" s="7">
        <v>611101</v>
      </c>
      <c r="B30" s="6" t="s">
        <v>32</v>
      </c>
      <c r="C30" s="10">
        <f t="shared" si="1"/>
        <v>0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x14ac:dyDescent="0.25">
      <c r="A31" s="7"/>
      <c r="B31" s="19" t="s">
        <v>53</v>
      </c>
      <c r="C31" s="10">
        <f>SUM(C26:C30)</f>
        <v>1602</v>
      </c>
      <c r="D31" s="27">
        <f t="shared" ref="D31:Q31" si="5">SUM(D26:D30)</f>
        <v>0</v>
      </c>
      <c r="E31" s="27">
        <f t="shared" si="5"/>
        <v>0</v>
      </c>
      <c r="F31" s="27">
        <f>SUM(F26:F30)</f>
        <v>208</v>
      </c>
      <c r="G31" s="27">
        <f t="shared" si="5"/>
        <v>0</v>
      </c>
      <c r="H31" s="27">
        <f t="shared" si="5"/>
        <v>0</v>
      </c>
      <c r="I31" s="27">
        <f t="shared" si="5"/>
        <v>199.7</v>
      </c>
      <c r="J31" s="27">
        <f t="shared" si="5"/>
        <v>0</v>
      </c>
      <c r="K31" s="27">
        <f t="shared" si="5"/>
        <v>0</v>
      </c>
      <c r="L31" s="27">
        <f t="shared" si="5"/>
        <v>0</v>
      </c>
      <c r="M31" s="27">
        <f t="shared" si="5"/>
        <v>0</v>
      </c>
      <c r="N31" s="27">
        <f t="shared" si="5"/>
        <v>0</v>
      </c>
      <c r="O31" s="27">
        <f t="shared" si="5"/>
        <v>0</v>
      </c>
      <c r="P31" s="27">
        <f t="shared" si="5"/>
        <v>128.9</v>
      </c>
      <c r="Q31" s="27">
        <f t="shared" si="5"/>
        <v>1065.4000000000001</v>
      </c>
    </row>
    <row r="32" spans="1:17" ht="34.5" customHeight="1" x14ac:dyDescent="0.25">
      <c r="A32" s="7">
        <v>611110</v>
      </c>
      <c r="B32" s="19" t="s">
        <v>32</v>
      </c>
      <c r="C32" s="10">
        <f t="shared" si="1"/>
        <v>978.7</v>
      </c>
      <c r="D32" s="25">
        <v>147</v>
      </c>
      <c r="E32" s="25">
        <v>32.299999999999997</v>
      </c>
      <c r="F32" s="25">
        <v>35.799999999999997</v>
      </c>
      <c r="G32" s="25"/>
      <c r="H32" s="25"/>
      <c r="I32" s="25">
        <v>7.4</v>
      </c>
      <c r="J32" s="25">
        <v>107.8</v>
      </c>
      <c r="K32" s="25"/>
      <c r="L32" s="25"/>
      <c r="M32" s="25"/>
      <c r="N32" s="25"/>
      <c r="O32" s="25"/>
      <c r="P32" s="25"/>
      <c r="Q32" s="25">
        <v>648.4</v>
      </c>
    </row>
    <row r="33" spans="1:17" ht="36.75" customHeight="1" x14ac:dyDescent="0.25">
      <c r="A33" s="7">
        <v>611120</v>
      </c>
      <c r="B33" s="6" t="s">
        <v>23</v>
      </c>
      <c r="C33" s="10">
        <f t="shared" si="1"/>
        <v>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1:17" ht="41.25" customHeight="1" x14ac:dyDescent="0.25">
      <c r="A34" s="7">
        <v>611120</v>
      </c>
      <c r="B34" s="6" t="s">
        <v>62</v>
      </c>
      <c r="C34" s="10">
        <f t="shared" si="1"/>
        <v>0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x14ac:dyDescent="0.25">
      <c r="A35" s="7"/>
      <c r="B35" s="19" t="s">
        <v>56</v>
      </c>
      <c r="C35" s="10">
        <f t="shared" si="1"/>
        <v>0</v>
      </c>
      <c r="D35" s="27">
        <f>D33+D34</f>
        <v>0</v>
      </c>
      <c r="E35" s="27">
        <f t="shared" ref="E35:Q35" si="6">E33+E34</f>
        <v>0</v>
      </c>
      <c r="F35" s="27">
        <f t="shared" si="6"/>
        <v>0</v>
      </c>
      <c r="G35" s="27">
        <f t="shared" si="6"/>
        <v>0</v>
      </c>
      <c r="H35" s="27">
        <f t="shared" si="6"/>
        <v>0</v>
      </c>
      <c r="I35" s="27">
        <f t="shared" si="6"/>
        <v>0</v>
      </c>
      <c r="J35" s="27">
        <f t="shared" si="6"/>
        <v>0</v>
      </c>
      <c r="K35" s="27">
        <f t="shared" si="6"/>
        <v>0</v>
      </c>
      <c r="L35" s="27">
        <f t="shared" si="6"/>
        <v>0</v>
      </c>
      <c r="M35" s="27">
        <f t="shared" si="6"/>
        <v>0</v>
      </c>
      <c r="N35" s="27">
        <f t="shared" si="6"/>
        <v>0</v>
      </c>
      <c r="O35" s="27">
        <f t="shared" si="6"/>
        <v>0</v>
      </c>
      <c r="P35" s="27">
        <f t="shared" si="6"/>
        <v>0</v>
      </c>
      <c r="Q35" s="27">
        <f t="shared" si="6"/>
        <v>0</v>
      </c>
    </row>
    <row r="36" spans="1:17" ht="60.75" customHeight="1" x14ac:dyDescent="0.25">
      <c r="A36" s="7">
        <v>611141</v>
      </c>
      <c r="B36" s="6" t="s">
        <v>69</v>
      </c>
      <c r="C36" s="10">
        <f t="shared" si="1"/>
        <v>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1:17" ht="15.75" customHeight="1" x14ac:dyDescent="0.25">
      <c r="A37" s="7">
        <v>611141</v>
      </c>
      <c r="B37" s="6" t="s">
        <v>37</v>
      </c>
      <c r="C37" s="10">
        <f t="shared" si="1"/>
        <v>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</row>
    <row r="38" spans="1:17" x14ac:dyDescent="0.25">
      <c r="A38" s="39">
        <v>611142</v>
      </c>
      <c r="B38" s="6" t="s">
        <v>40</v>
      </c>
      <c r="C38" s="10">
        <f t="shared" si="1"/>
        <v>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1:17" x14ac:dyDescent="0.25">
      <c r="A39" s="42"/>
      <c r="B39" s="43" t="s">
        <v>1</v>
      </c>
      <c r="C39" s="10">
        <f t="shared" ref="C39:Q39" si="7">C8+C16+C20+C25+C31+C32+C35+C36+ C37+C38</f>
        <v>5336.5999999999995</v>
      </c>
      <c r="D39" s="27">
        <f t="shared" si="7"/>
        <v>147</v>
      </c>
      <c r="E39" s="27">
        <f t="shared" si="7"/>
        <v>32.299999999999997</v>
      </c>
      <c r="F39" s="27">
        <f t="shared" si="7"/>
        <v>2006.8</v>
      </c>
      <c r="G39" s="27">
        <f t="shared" si="7"/>
        <v>58.199999999999996</v>
      </c>
      <c r="H39" s="27">
        <f t="shared" si="7"/>
        <v>388.8</v>
      </c>
      <c r="I39" s="27">
        <f t="shared" si="7"/>
        <v>268.49999999999994</v>
      </c>
      <c r="J39" s="27">
        <f t="shared" si="7"/>
        <v>108.39999999999999</v>
      </c>
      <c r="K39" s="27">
        <f t="shared" si="7"/>
        <v>0</v>
      </c>
      <c r="L39" s="27">
        <f t="shared" si="7"/>
        <v>0</v>
      </c>
      <c r="M39" s="27">
        <f t="shared" si="7"/>
        <v>0</v>
      </c>
      <c r="N39" s="27">
        <f t="shared" si="7"/>
        <v>0</v>
      </c>
      <c r="O39" s="27">
        <f t="shared" si="7"/>
        <v>0</v>
      </c>
      <c r="P39" s="27">
        <f t="shared" si="7"/>
        <v>153.4</v>
      </c>
      <c r="Q39" s="27">
        <f t="shared" si="7"/>
        <v>2173.2000000000003</v>
      </c>
    </row>
    <row r="40" spans="1:17" x14ac:dyDescent="0.25">
      <c r="C40">
        <f>D39+E39+F39+G39+H39+I39+J39+K39+L39+M39+N39+O39+P39+Q39</f>
        <v>5336.6</v>
      </c>
    </row>
  </sheetData>
  <mergeCells count="5">
    <mergeCell ref="A2:A4"/>
    <mergeCell ref="B2:B4"/>
    <mergeCell ref="C2:Q2"/>
    <mergeCell ref="C3:C4"/>
    <mergeCell ref="D3:Q3"/>
  </mergeCells>
  <pageMargins left="0.25" right="0.25" top="0.75" bottom="0.75" header="0.3" footer="0.3"/>
  <pageSetup paperSize="9" scale="7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zoomScale="110" zoomScaleNormal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4" sqref="D14"/>
    </sheetView>
  </sheetViews>
  <sheetFormatPr defaultRowHeight="15" x14ac:dyDescent="0.25"/>
  <cols>
    <col min="2" max="2" width="31.85546875" customWidth="1"/>
  </cols>
  <sheetData>
    <row r="2" spans="1:17" ht="30" customHeight="1" x14ac:dyDescent="0.25">
      <c r="A2" s="57" t="s">
        <v>31</v>
      </c>
      <c r="B2" s="57" t="s">
        <v>0</v>
      </c>
      <c r="C2" s="57" t="s">
        <v>30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x14ac:dyDescent="0.25">
      <c r="A3" s="57"/>
      <c r="B3" s="57"/>
      <c r="C3" s="57" t="s">
        <v>1</v>
      </c>
      <c r="D3" s="58" t="s">
        <v>15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 ht="95.25" x14ac:dyDescent="0.25">
      <c r="A4" s="57"/>
      <c r="B4" s="57"/>
      <c r="C4" s="57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4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4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6.25" customHeight="1" x14ac:dyDescent="0.25">
      <c r="A9" s="7">
        <v>611023</v>
      </c>
      <c r="B9" s="5" t="s">
        <v>72</v>
      </c>
      <c r="C9" s="10">
        <f>SUM(D9:Q9)</f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ht="36" hidden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24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0" customHeight="1" x14ac:dyDescent="0.25">
      <c r="A13" s="7">
        <v>611023</v>
      </c>
      <c r="B13" s="5" t="s">
        <v>61</v>
      </c>
      <c r="C13" s="10">
        <f t="shared" si="0"/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>
        <f t="shared" si="0"/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>
        <f t="shared" si="0"/>
        <v>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C9+C10+C11+C14+C13+C14+C15</f>
        <v>0</v>
      </c>
      <c r="D16" s="10">
        <f>D9+D10+D11+D14+D13+D14+D15</f>
        <v>0</v>
      </c>
      <c r="E16" s="10">
        <f t="shared" ref="E16:Q16" si="2">E9+E10+E11+E14+E13+E14+E15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36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76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36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6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24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77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73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36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36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6" customHeight="1" x14ac:dyDescent="0.25">
      <c r="A35" s="7">
        <v>611161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x14ac:dyDescent="0.25">
      <c r="A36" s="7">
        <v>611161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C8++C16+C20+C25+C30+C31+C34+C35+ C36+C37</f>
        <v>0</v>
      </c>
      <c r="D38" s="10">
        <f>D8++D16+D20+D25+D30+D31+D34+D35+ D36+D37</f>
        <v>0</v>
      </c>
      <c r="E38" s="10">
        <f t="shared" ref="E38:Q38" si="7">E8++E16+E20+E25+E30+E31+E34+E35+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5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84"/>
  <sheetViews>
    <sheetView tabSelected="1" workbookViewId="0">
      <pane ySplit="5" topLeftCell="A6" activePane="bottomLeft" state="frozen"/>
      <selection activeCell="B1" sqref="B1"/>
      <selection pane="bottomLeft" activeCell="T4" sqref="T4"/>
    </sheetView>
  </sheetViews>
  <sheetFormatPr defaultRowHeight="15" x14ac:dyDescent="0.25"/>
  <cols>
    <col min="2" max="2" width="31.85546875" customWidth="1"/>
  </cols>
  <sheetData>
    <row r="2" spans="1:18" ht="30" customHeight="1" x14ac:dyDescent="0.25">
      <c r="A2" s="57" t="s">
        <v>31</v>
      </c>
      <c r="B2" s="57" t="s">
        <v>0</v>
      </c>
      <c r="C2" s="57" t="s">
        <v>33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t="s">
        <v>87</v>
      </c>
    </row>
    <row r="3" spans="1:18" x14ac:dyDescent="0.25">
      <c r="A3" s="57"/>
      <c r="B3" s="57"/>
      <c r="C3" s="57" t="s">
        <v>1</v>
      </c>
      <c r="D3" s="58" t="s">
        <v>15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8" ht="95.25" x14ac:dyDescent="0.25">
      <c r="A4" s="57"/>
      <c r="B4" s="57"/>
      <c r="C4" s="57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8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8" ht="25.5" customHeight="1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25.5" hidden="1" customHeight="1" x14ac:dyDescent="0.25">
      <c r="A7" s="7">
        <v>611272</v>
      </c>
      <c r="B7" s="6" t="s">
        <v>49</v>
      </c>
      <c r="C7" s="10">
        <f t="shared" ref="C7:C9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8" ht="25.5" customHeight="1" x14ac:dyDescent="0.25">
      <c r="A8" s="7">
        <v>611291</v>
      </c>
      <c r="B8" s="6" t="s">
        <v>49</v>
      </c>
      <c r="C8" s="10">
        <f t="shared" si="0"/>
        <v>35.5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35.5</v>
      </c>
    </row>
    <row r="9" spans="1:18" ht="25.5" customHeight="1" x14ac:dyDescent="0.25">
      <c r="A9" s="7">
        <v>611292</v>
      </c>
      <c r="B9" s="6" t="s">
        <v>49</v>
      </c>
      <c r="C9" s="10">
        <f t="shared" si="0"/>
        <v>84.5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84.5</v>
      </c>
    </row>
    <row r="10" spans="1:18" ht="25.5" customHeight="1" x14ac:dyDescent="0.25">
      <c r="A10" s="7">
        <v>611291</v>
      </c>
      <c r="B10" s="6" t="s">
        <v>48</v>
      </c>
      <c r="C10" s="10">
        <f t="shared" ref="C10:C77" si="1">SUM(D10:Q10)</f>
        <v>36.299999999999997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>
        <v>36.299999999999997</v>
      </c>
    </row>
    <row r="11" spans="1:18" ht="25.5" customHeight="1" x14ac:dyDescent="0.25">
      <c r="A11" s="7">
        <v>611292</v>
      </c>
      <c r="B11" s="6" t="s">
        <v>48</v>
      </c>
      <c r="C11" s="10">
        <f t="shared" si="1"/>
        <v>84.5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>
        <v>84.5</v>
      </c>
    </row>
    <row r="12" spans="1:18" ht="23.25" customHeight="1" x14ac:dyDescent="0.25">
      <c r="A12" s="7">
        <v>611022</v>
      </c>
      <c r="B12" s="6" t="s">
        <v>48</v>
      </c>
      <c r="C12" s="10">
        <f t="shared" si="1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8" ht="28.5" hidden="1" customHeight="1" x14ac:dyDescent="0.25">
      <c r="A13" s="7">
        <v>611272</v>
      </c>
      <c r="B13" s="6" t="s">
        <v>48</v>
      </c>
      <c r="C13" s="10">
        <f t="shared" si="1"/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8" x14ac:dyDescent="0.25">
      <c r="A14" s="7"/>
      <c r="B14" s="19" t="s">
        <v>42</v>
      </c>
      <c r="C14" s="10">
        <f>C6+C12</f>
        <v>0</v>
      </c>
      <c r="D14" s="10">
        <f t="shared" ref="D14:Q14" si="2">D6+D12</f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18" x14ac:dyDescent="0.25">
      <c r="A15" s="7"/>
      <c r="B15" s="19" t="s">
        <v>91</v>
      </c>
      <c r="C15" s="10">
        <f>C9+C11</f>
        <v>169</v>
      </c>
      <c r="D15" s="10">
        <f t="shared" ref="D15:Q15" si="3">D9+D11</f>
        <v>0</v>
      </c>
      <c r="E15" s="10">
        <f t="shared" si="3"/>
        <v>0</v>
      </c>
      <c r="F15" s="10">
        <f t="shared" si="3"/>
        <v>0</v>
      </c>
      <c r="G15" s="10">
        <f t="shared" si="3"/>
        <v>0</v>
      </c>
      <c r="H15" s="10">
        <f t="shared" si="3"/>
        <v>0</v>
      </c>
      <c r="I15" s="10">
        <f t="shared" si="3"/>
        <v>0</v>
      </c>
      <c r="J15" s="10">
        <f t="shared" si="3"/>
        <v>0</v>
      </c>
      <c r="K15" s="10">
        <f t="shared" si="3"/>
        <v>0</v>
      </c>
      <c r="L15" s="10">
        <f t="shared" si="3"/>
        <v>0</v>
      </c>
      <c r="M15" s="10">
        <f t="shared" si="3"/>
        <v>0</v>
      </c>
      <c r="N15" s="10">
        <f t="shared" si="3"/>
        <v>0</v>
      </c>
      <c r="O15" s="10">
        <f t="shared" si="3"/>
        <v>0</v>
      </c>
      <c r="P15" s="10">
        <f t="shared" si="3"/>
        <v>0</v>
      </c>
      <c r="Q15" s="10">
        <f t="shared" si="3"/>
        <v>169</v>
      </c>
    </row>
    <row r="16" spans="1:18" x14ac:dyDescent="0.25">
      <c r="A16" s="7"/>
      <c r="B16" s="19" t="s">
        <v>92</v>
      </c>
      <c r="C16" s="10">
        <f>C8+C10</f>
        <v>71.8</v>
      </c>
      <c r="D16" s="10">
        <f t="shared" ref="D16:Q16" si="4">D8+D10</f>
        <v>0</v>
      </c>
      <c r="E16" s="10">
        <f t="shared" si="4"/>
        <v>0</v>
      </c>
      <c r="F16" s="10">
        <f t="shared" si="4"/>
        <v>0</v>
      </c>
      <c r="G16" s="10">
        <f t="shared" si="4"/>
        <v>0</v>
      </c>
      <c r="H16" s="10">
        <f t="shared" si="4"/>
        <v>0</v>
      </c>
      <c r="I16" s="10">
        <f t="shared" si="4"/>
        <v>0</v>
      </c>
      <c r="J16" s="10">
        <f t="shared" si="4"/>
        <v>0</v>
      </c>
      <c r="K16" s="10">
        <f t="shared" si="4"/>
        <v>0</v>
      </c>
      <c r="L16" s="10">
        <f t="shared" si="4"/>
        <v>0</v>
      </c>
      <c r="M16" s="10">
        <f t="shared" si="4"/>
        <v>0</v>
      </c>
      <c r="N16" s="10">
        <f t="shared" si="4"/>
        <v>0</v>
      </c>
      <c r="O16" s="10">
        <f t="shared" si="4"/>
        <v>0</v>
      </c>
      <c r="P16" s="10">
        <f t="shared" si="4"/>
        <v>0</v>
      </c>
      <c r="Q16" s="10">
        <f t="shared" si="4"/>
        <v>71.8</v>
      </c>
    </row>
    <row r="17" spans="1:17" ht="24.75" customHeight="1" x14ac:dyDescent="0.25">
      <c r="A17" s="7">
        <v>611023</v>
      </c>
      <c r="B17" s="5" t="s">
        <v>72</v>
      </c>
      <c r="C17" s="10">
        <f>SUM(D17:Q17)</f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1.5" hidden="1" customHeight="1" x14ac:dyDescent="0.25">
      <c r="A18" s="7">
        <v>611272</v>
      </c>
      <c r="B18" s="5" t="s">
        <v>72</v>
      </c>
      <c r="C18" s="10">
        <f>SUM(D18:Q18)</f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21.75" hidden="1" customHeight="1" x14ac:dyDescent="0.25">
      <c r="A19" s="7">
        <v>611023</v>
      </c>
      <c r="B19" s="5" t="s">
        <v>18</v>
      </c>
      <c r="C19" s="10">
        <f t="shared" si="1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ht="21.75" customHeight="1" x14ac:dyDescent="0.25">
      <c r="A20" s="7">
        <v>611210</v>
      </c>
      <c r="B20" s="5" t="s">
        <v>72</v>
      </c>
      <c r="C20" s="10">
        <f>SUM(D20:Q20)</f>
        <v>107.1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>
        <v>107.1</v>
      </c>
    </row>
    <row r="21" spans="1:17" ht="25.5" customHeight="1" x14ac:dyDescent="0.25">
      <c r="A21" s="7">
        <v>611292</v>
      </c>
      <c r="B21" s="5" t="s">
        <v>72</v>
      </c>
      <c r="C21" s="10">
        <f>D21+F21+G21+H21+I21+J21+K21+L21+M21+N21+O21+P21+Q21</f>
        <v>112.6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>
        <v>112.6</v>
      </c>
    </row>
    <row r="22" spans="1:17" ht="25.5" customHeight="1" x14ac:dyDescent="0.25">
      <c r="A22" s="7">
        <v>611291</v>
      </c>
      <c r="B22" s="5" t="s">
        <v>72</v>
      </c>
      <c r="C22" s="10">
        <f>D22+F22+G22+H22+I22+J22+K22+L22+M22+N22+O22+P22+Q22</f>
        <v>48.3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>
        <v>48.3</v>
      </c>
    </row>
    <row r="23" spans="1:17" ht="25.5" customHeight="1" x14ac:dyDescent="0.25">
      <c r="A23" s="7">
        <v>611210</v>
      </c>
      <c r="B23" s="5" t="s">
        <v>47</v>
      </c>
      <c r="C23" s="10">
        <v>26.8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>
        <v>26.8</v>
      </c>
    </row>
    <row r="24" spans="1:17" ht="25.5" customHeight="1" x14ac:dyDescent="0.25">
      <c r="A24" s="7">
        <v>611291</v>
      </c>
      <c r="B24" s="5" t="s">
        <v>47</v>
      </c>
      <c r="C24" s="10">
        <f>Q24</f>
        <v>24.2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v>24.2</v>
      </c>
    </row>
    <row r="25" spans="1:17" ht="25.5" customHeight="1" x14ac:dyDescent="0.25">
      <c r="A25" s="7">
        <v>611292</v>
      </c>
      <c r="B25" s="5" t="s">
        <v>47</v>
      </c>
      <c r="C25" s="10">
        <f>Q25</f>
        <v>56.3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>
        <v>56.3</v>
      </c>
    </row>
    <row r="26" spans="1:17" ht="23.25" customHeight="1" x14ac:dyDescent="0.25">
      <c r="A26" s="7">
        <v>611023</v>
      </c>
      <c r="B26" s="5" t="s">
        <v>47</v>
      </c>
      <c r="C26" s="10">
        <f t="shared" si="1"/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hidden="1" x14ac:dyDescent="0.25">
      <c r="A27" s="7">
        <v>611272</v>
      </c>
      <c r="B27" s="5" t="s">
        <v>47</v>
      </c>
      <c r="C27" s="10">
        <f t="shared" si="1"/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15.75" customHeight="1" x14ac:dyDescent="0.25">
      <c r="A28" s="7">
        <v>611023</v>
      </c>
      <c r="B28" s="6" t="s">
        <v>57</v>
      </c>
      <c r="C28" s="10">
        <f t="shared" si="1"/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15.75" customHeight="1" x14ac:dyDescent="0.25">
      <c r="A29" s="7">
        <v>611210</v>
      </c>
      <c r="B29" s="6" t="s">
        <v>57</v>
      </c>
      <c r="C29" s="10">
        <f t="shared" si="1"/>
        <v>31.2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>
        <v>31.2</v>
      </c>
    </row>
    <row r="30" spans="1:17" ht="15.75" customHeight="1" x14ac:dyDescent="0.25">
      <c r="A30" s="7">
        <v>611291</v>
      </c>
      <c r="B30" s="6" t="s">
        <v>57</v>
      </c>
      <c r="C30" s="10">
        <f t="shared" si="1"/>
        <v>24.2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>
        <v>24.2</v>
      </c>
    </row>
    <row r="31" spans="1:17" ht="15" customHeight="1" x14ac:dyDescent="0.25">
      <c r="A31" s="7">
        <v>611292</v>
      </c>
      <c r="B31" s="6" t="s">
        <v>57</v>
      </c>
      <c r="C31" s="10">
        <f t="shared" si="1"/>
        <v>56.3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>
        <v>56.3</v>
      </c>
    </row>
    <row r="32" spans="1:17" ht="16.5" hidden="1" customHeight="1" x14ac:dyDescent="0.25">
      <c r="A32" s="7">
        <v>611272</v>
      </c>
      <c r="B32" s="6" t="s">
        <v>57</v>
      </c>
      <c r="C32" s="10">
        <f t="shared" si="1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25.5" customHeight="1" x14ac:dyDescent="0.25">
      <c r="A33" s="7">
        <v>611023</v>
      </c>
      <c r="B33" s="6" t="s">
        <v>61</v>
      </c>
      <c r="C33" s="10">
        <f t="shared" si="1"/>
        <v>180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>
        <v>180</v>
      </c>
    </row>
    <row r="34" spans="1:17" ht="25.5" customHeight="1" x14ac:dyDescent="0.25">
      <c r="A34" s="49">
        <v>611291</v>
      </c>
      <c r="B34" s="6" t="s">
        <v>61</v>
      </c>
      <c r="C34" s="10">
        <f>D34+F34+G34+H34+I34+J34+K34+L34+M34+N34+O34+P34+Q34</f>
        <v>24.2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>
        <v>24.2</v>
      </c>
    </row>
    <row r="35" spans="1:17" ht="26.25" customHeight="1" x14ac:dyDescent="0.25">
      <c r="A35" s="13">
        <v>611292</v>
      </c>
      <c r="B35" s="5" t="s">
        <v>61</v>
      </c>
      <c r="C35" s="10">
        <f t="shared" si="1"/>
        <v>56.3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>
        <v>56.3</v>
      </c>
    </row>
    <row r="36" spans="1:17" ht="24" hidden="1" x14ac:dyDescent="0.25">
      <c r="A36" s="7">
        <v>611272</v>
      </c>
      <c r="B36" s="5" t="s">
        <v>61</v>
      </c>
      <c r="C36" s="10">
        <f t="shared" si="1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ht="36.75" customHeight="1" x14ac:dyDescent="0.25">
      <c r="A37" s="7">
        <v>611023</v>
      </c>
      <c r="B37" s="5" t="s">
        <v>19</v>
      </c>
      <c r="C37" s="10">
        <f t="shared" si="1"/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ht="24" x14ac:dyDescent="0.25">
      <c r="A38" s="7">
        <v>611023</v>
      </c>
      <c r="B38" s="6" t="s">
        <v>50</v>
      </c>
      <c r="C38" s="10">
        <f t="shared" si="1"/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x14ac:dyDescent="0.25">
      <c r="A39" s="7"/>
      <c r="B39" s="19" t="s">
        <v>91</v>
      </c>
      <c r="C39" s="10">
        <f>C31+C21+C35+C25</f>
        <v>281.5</v>
      </c>
      <c r="D39" s="10">
        <f t="shared" ref="D39:Q39" si="5">D31+D21+D35+D25</f>
        <v>0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0">
        <f t="shared" si="5"/>
        <v>0</v>
      </c>
      <c r="I39" s="10">
        <f t="shared" si="5"/>
        <v>0</v>
      </c>
      <c r="J39" s="10">
        <f t="shared" si="5"/>
        <v>0</v>
      </c>
      <c r="K39" s="10">
        <f t="shared" si="5"/>
        <v>0</v>
      </c>
      <c r="L39" s="10">
        <f t="shared" si="5"/>
        <v>0</v>
      </c>
      <c r="M39" s="10">
        <f t="shared" si="5"/>
        <v>0</v>
      </c>
      <c r="N39" s="10">
        <f t="shared" si="5"/>
        <v>0</v>
      </c>
      <c r="O39" s="10">
        <f t="shared" si="5"/>
        <v>0</v>
      </c>
      <c r="P39" s="10">
        <f t="shared" si="5"/>
        <v>0</v>
      </c>
      <c r="Q39" s="10">
        <f t="shared" si="5"/>
        <v>281.5</v>
      </c>
    </row>
    <row r="40" spans="1:17" x14ac:dyDescent="0.25">
      <c r="A40" s="7"/>
      <c r="B40" s="19" t="s">
        <v>92</v>
      </c>
      <c r="C40" s="10">
        <f>C22+C34+C30+C24</f>
        <v>120.9</v>
      </c>
      <c r="D40" s="10">
        <f t="shared" ref="D40:Q40" si="6">D22+D34+D30+D24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120.9</v>
      </c>
    </row>
    <row r="41" spans="1:17" x14ac:dyDescent="0.25">
      <c r="A41" s="7"/>
      <c r="B41" s="19" t="s">
        <v>107</v>
      </c>
      <c r="C41" s="10">
        <f>C20+C23+C29</f>
        <v>165.1</v>
      </c>
      <c r="D41" s="10">
        <f t="shared" ref="D41:Q41" si="7">D20+D23+D29</f>
        <v>0</v>
      </c>
      <c r="E41" s="10">
        <f t="shared" si="7"/>
        <v>0</v>
      </c>
      <c r="F41" s="10">
        <f t="shared" si="7"/>
        <v>0</v>
      </c>
      <c r="G41" s="10">
        <f t="shared" si="7"/>
        <v>0</v>
      </c>
      <c r="H41" s="10">
        <f t="shared" si="7"/>
        <v>0</v>
      </c>
      <c r="I41" s="10">
        <f t="shared" si="7"/>
        <v>0</v>
      </c>
      <c r="J41" s="10">
        <f t="shared" si="7"/>
        <v>0</v>
      </c>
      <c r="K41" s="10">
        <f t="shared" si="7"/>
        <v>0</v>
      </c>
      <c r="L41" s="10">
        <f t="shared" si="7"/>
        <v>0</v>
      </c>
      <c r="M41" s="10">
        <f t="shared" si="7"/>
        <v>0</v>
      </c>
      <c r="N41" s="10">
        <f t="shared" si="7"/>
        <v>0</v>
      </c>
      <c r="O41" s="10">
        <f t="shared" si="7"/>
        <v>0</v>
      </c>
      <c r="P41" s="10">
        <f t="shared" si="7"/>
        <v>0</v>
      </c>
      <c r="Q41" s="10">
        <f t="shared" si="7"/>
        <v>165.1</v>
      </c>
    </row>
    <row r="42" spans="1:17" x14ac:dyDescent="0.25">
      <c r="A42" s="7"/>
      <c r="B42" s="19" t="s">
        <v>43</v>
      </c>
      <c r="C42" s="10">
        <f>C17+C26+C28+C33+C37+C38</f>
        <v>180</v>
      </c>
      <c r="D42" s="10">
        <f t="shared" ref="D42:Q42" si="8">D17+D26+D28+D33+D37+D38</f>
        <v>0</v>
      </c>
      <c r="E42" s="10">
        <f t="shared" si="8"/>
        <v>0</v>
      </c>
      <c r="F42" s="10">
        <f t="shared" si="8"/>
        <v>0</v>
      </c>
      <c r="G42" s="10">
        <f t="shared" si="8"/>
        <v>0</v>
      </c>
      <c r="H42" s="10">
        <f t="shared" si="8"/>
        <v>0</v>
      </c>
      <c r="I42" s="10">
        <f t="shared" si="8"/>
        <v>0</v>
      </c>
      <c r="J42" s="10">
        <f t="shared" si="8"/>
        <v>0</v>
      </c>
      <c r="K42" s="10">
        <f t="shared" si="8"/>
        <v>0</v>
      </c>
      <c r="L42" s="10">
        <f t="shared" si="8"/>
        <v>0</v>
      </c>
      <c r="M42" s="10">
        <f t="shared" si="8"/>
        <v>0</v>
      </c>
      <c r="N42" s="10">
        <f t="shared" si="8"/>
        <v>0</v>
      </c>
      <c r="O42" s="10">
        <f t="shared" si="8"/>
        <v>0</v>
      </c>
      <c r="P42" s="10">
        <f t="shared" si="8"/>
        <v>0</v>
      </c>
      <c r="Q42" s="10">
        <f t="shared" si="8"/>
        <v>180</v>
      </c>
    </row>
    <row r="43" spans="1:17" ht="24" x14ac:dyDescent="0.25">
      <c r="A43" s="7">
        <v>611025</v>
      </c>
      <c r="B43" s="5" t="s">
        <v>66</v>
      </c>
      <c r="C43" s="10">
        <f t="shared" si="1"/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ht="24" x14ac:dyDescent="0.25">
      <c r="A44" s="7">
        <v>611292</v>
      </c>
      <c r="B44" s="5" t="s">
        <v>66</v>
      </c>
      <c r="C44" s="10">
        <f t="shared" si="1"/>
        <v>84.5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>
        <v>84.5</v>
      </c>
    </row>
    <row r="45" spans="1:17" ht="24" x14ac:dyDescent="0.25">
      <c r="A45" s="7">
        <v>611291</v>
      </c>
      <c r="B45" s="5" t="s">
        <v>66</v>
      </c>
      <c r="C45" s="10">
        <f t="shared" si="1"/>
        <v>36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>
        <v>36</v>
      </c>
    </row>
    <row r="46" spans="1:17" ht="24.75" customHeight="1" x14ac:dyDescent="0.25">
      <c r="A46" s="7">
        <v>611272</v>
      </c>
      <c r="B46" s="5" t="s">
        <v>66</v>
      </c>
      <c r="C46" s="10">
        <f t="shared" si="1"/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24.75" customHeight="1" x14ac:dyDescent="0.25">
      <c r="A47" s="7">
        <v>611065</v>
      </c>
      <c r="B47" s="5" t="s">
        <v>66</v>
      </c>
      <c r="C47" s="10">
        <f t="shared" si="1"/>
        <v>594.9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>
        <v>594.9</v>
      </c>
    </row>
    <row r="48" spans="1:17" ht="24" customHeight="1" x14ac:dyDescent="0.25">
      <c r="A48" s="7">
        <v>611025</v>
      </c>
      <c r="B48" s="6" t="s">
        <v>58</v>
      </c>
      <c r="C48" s="10">
        <f t="shared" si="1"/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24" customHeight="1" x14ac:dyDescent="0.25">
      <c r="A49" s="7">
        <v>611292</v>
      </c>
      <c r="B49" s="6" t="s">
        <v>58</v>
      </c>
      <c r="C49" s="10">
        <f t="shared" si="1"/>
        <v>112.6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>
        <v>112.6</v>
      </c>
    </row>
    <row r="50" spans="1:17" ht="24" customHeight="1" x14ac:dyDescent="0.25">
      <c r="A50" s="7">
        <v>611291</v>
      </c>
      <c r="B50" s="6" t="s">
        <v>58</v>
      </c>
      <c r="C50" s="10">
        <f t="shared" si="1"/>
        <v>48.2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>
        <v>48.2</v>
      </c>
    </row>
    <row r="51" spans="1:17" ht="24.75" customHeight="1" x14ac:dyDescent="0.25">
      <c r="A51" s="7">
        <v>611272</v>
      </c>
      <c r="B51" s="6" t="s">
        <v>58</v>
      </c>
      <c r="C51" s="10">
        <f t="shared" si="1"/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ht="34.5" customHeight="1" x14ac:dyDescent="0.25">
      <c r="A52" s="7">
        <v>611025</v>
      </c>
      <c r="B52" s="6" t="s">
        <v>60</v>
      </c>
      <c r="C52" s="10">
        <f t="shared" si="1"/>
        <v>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ht="34.5" customHeight="1" x14ac:dyDescent="0.25">
      <c r="A53" s="7">
        <v>611292</v>
      </c>
      <c r="B53" s="6" t="s">
        <v>60</v>
      </c>
      <c r="C53" s="10">
        <f t="shared" si="1"/>
        <v>112.6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>
        <v>112.6</v>
      </c>
    </row>
    <row r="54" spans="1:17" ht="34.5" customHeight="1" x14ac:dyDescent="0.25">
      <c r="A54" s="7">
        <v>611291</v>
      </c>
      <c r="B54" s="6" t="s">
        <v>60</v>
      </c>
      <c r="C54" s="10">
        <f t="shared" si="1"/>
        <v>48.3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>
        <v>48.3</v>
      </c>
    </row>
    <row r="55" spans="1:17" ht="37.5" customHeight="1" x14ac:dyDescent="0.25">
      <c r="A55" s="7">
        <v>611272</v>
      </c>
      <c r="B55" s="6" t="s">
        <v>60</v>
      </c>
      <c r="C55" s="10">
        <f t="shared" si="1"/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5">
      <c r="A56" s="7"/>
      <c r="B56" s="19" t="s">
        <v>51</v>
      </c>
      <c r="C56" s="10">
        <f>C43+C48+C52</f>
        <v>0</v>
      </c>
      <c r="D56" s="10">
        <f>D48+D52</f>
        <v>0</v>
      </c>
      <c r="E56" s="10">
        <f t="shared" ref="E56:P56" si="9">E48+E52</f>
        <v>0</v>
      </c>
      <c r="F56" s="10">
        <f t="shared" si="9"/>
        <v>0</v>
      </c>
      <c r="G56" s="10">
        <f t="shared" si="9"/>
        <v>0</v>
      </c>
      <c r="H56" s="10">
        <f t="shared" si="9"/>
        <v>0</v>
      </c>
      <c r="I56" s="10">
        <f t="shared" si="9"/>
        <v>0</v>
      </c>
      <c r="J56" s="10">
        <f t="shared" si="9"/>
        <v>0</v>
      </c>
      <c r="K56" s="10">
        <f t="shared" si="9"/>
        <v>0</v>
      </c>
      <c r="L56" s="10">
        <f t="shared" si="9"/>
        <v>0</v>
      </c>
      <c r="M56" s="10">
        <f t="shared" si="9"/>
        <v>0</v>
      </c>
      <c r="N56" s="10">
        <f t="shared" si="9"/>
        <v>0</v>
      </c>
      <c r="O56" s="10">
        <f t="shared" si="9"/>
        <v>0</v>
      </c>
      <c r="P56" s="10">
        <f t="shared" si="9"/>
        <v>0</v>
      </c>
      <c r="Q56" s="10">
        <f>Q43+Q48+Q52</f>
        <v>0</v>
      </c>
    </row>
    <row r="57" spans="1:17" x14ac:dyDescent="0.25">
      <c r="A57" s="7"/>
      <c r="B57" s="19" t="s">
        <v>91</v>
      </c>
      <c r="C57" s="10">
        <f>C44+C49+C53</f>
        <v>309.7</v>
      </c>
      <c r="D57" s="10">
        <f t="shared" ref="D57:Q57" si="10">D44+D49+D53</f>
        <v>0</v>
      </c>
      <c r="E57" s="10">
        <f t="shared" si="10"/>
        <v>0</v>
      </c>
      <c r="F57" s="10">
        <f t="shared" si="10"/>
        <v>0</v>
      </c>
      <c r="G57" s="10">
        <f t="shared" si="10"/>
        <v>0</v>
      </c>
      <c r="H57" s="10">
        <f t="shared" si="10"/>
        <v>0</v>
      </c>
      <c r="I57" s="10">
        <f t="shared" si="10"/>
        <v>0</v>
      </c>
      <c r="J57" s="10">
        <f t="shared" si="10"/>
        <v>0</v>
      </c>
      <c r="K57" s="10">
        <f t="shared" si="10"/>
        <v>0</v>
      </c>
      <c r="L57" s="10">
        <f t="shared" si="10"/>
        <v>0</v>
      </c>
      <c r="M57" s="10">
        <f t="shared" si="10"/>
        <v>0</v>
      </c>
      <c r="N57" s="10">
        <f t="shared" si="10"/>
        <v>0</v>
      </c>
      <c r="O57" s="10">
        <f t="shared" si="10"/>
        <v>0</v>
      </c>
      <c r="P57" s="10">
        <f t="shared" si="10"/>
        <v>0</v>
      </c>
      <c r="Q57" s="10">
        <f t="shared" si="10"/>
        <v>309.7</v>
      </c>
    </row>
    <row r="58" spans="1:17" x14ac:dyDescent="0.25">
      <c r="A58" s="7"/>
      <c r="B58" s="19" t="s">
        <v>92</v>
      </c>
      <c r="C58" s="10">
        <f>C45+C50+C54</f>
        <v>132.5</v>
      </c>
      <c r="D58" s="10">
        <f t="shared" ref="D58:Q58" si="11">D45+D50+D54</f>
        <v>0</v>
      </c>
      <c r="E58" s="10">
        <f t="shared" si="11"/>
        <v>0</v>
      </c>
      <c r="F58" s="10">
        <f t="shared" si="11"/>
        <v>0</v>
      </c>
      <c r="G58" s="10">
        <f t="shared" si="11"/>
        <v>0</v>
      </c>
      <c r="H58" s="10">
        <f t="shared" si="11"/>
        <v>0</v>
      </c>
      <c r="I58" s="10">
        <f t="shared" si="11"/>
        <v>0</v>
      </c>
      <c r="J58" s="10">
        <f t="shared" si="11"/>
        <v>0</v>
      </c>
      <c r="K58" s="10">
        <f t="shared" si="11"/>
        <v>0</v>
      </c>
      <c r="L58" s="10">
        <f t="shared" si="11"/>
        <v>0</v>
      </c>
      <c r="M58" s="10">
        <f t="shared" si="11"/>
        <v>0</v>
      </c>
      <c r="N58" s="10">
        <f t="shared" si="11"/>
        <v>0</v>
      </c>
      <c r="O58" s="10">
        <f t="shared" si="11"/>
        <v>0</v>
      </c>
      <c r="P58" s="10">
        <f t="shared" si="11"/>
        <v>0</v>
      </c>
      <c r="Q58" s="10">
        <f t="shared" si="11"/>
        <v>132.5</v>
      </c>
    </row>
    <row r="59" spans="1:17" x14ac:dyDescent="0.25">
      <c r="A59" s="7"/>
      <c r="B59" s="19" t="s">
        <v>103</v>
      </c>
      <c r="C59" s="10">
        <f>C47</f>
        <v>594.9</v>
      </c>
      <c r="D59" s="10">
        <f t="shared" ref="D59:Q59" si="12">D47</f>
        <v>0</v>
      </c>
      <c r="E59" s="10">
        <f t="shared" si="12"/>
        <v>0</v>
      </c>
      <c r="F59" s="10">
        <f t="shared" si="12"/>
        <v>0</v>
      </c>
      <c r="G59" s="10">
        <f t="shared" si="12"/>
        <v>0</v>
      </c>
      <c r="H59" s="10">
        <f t="shared" si="12"/>
        <v>0</v>
      </c>
      <c r="I59" s="10">
        <f t="shared" si="12"/>
        <v>0</v>
      </c>
      <c r="J59" s="10">
        <f t="shared" si="12"/>
        <v>0</v>
      </c>
      <c r="K59" s="10">
        <f t="shared" si="12"/>
        <v>0</v>
      </c>
      <c r="L59" s="10">
        <f t="shared" si="12"/>
        <v>0</v>
      </c>
      <c r="M59" s="10">
        <f t="shared" si="12"/>
        <v>0</v>
      </c>
      <c r="N59" s="10">
        <f t="shared" si="12"/>
        <v>0</v>
      </c>
      <c r="O59" s="10">
        <f t="shared" si="12"/>
        <v>0</v>
      </c>
      <c r="P59" s="10">
        <f t="shared" si="12"/>
        <v>0</v>
      </c>
      <c r="Q59" s="10">
        <f t="shared" si="12"/>
        <v>594.9</v>
      </c>
    </row>
    <row r="60" spans="1:17" ht="36" x14ac:dyDescent="0.25">
      <c r="A60" s="7">
        <v>611070</v>
      </c>
      <c r="B60" s="6" t="s">
        <v>20</v>
      </c>
      <c r="C60" s="10">
        <f t="shared" si="1"/>
        <v>0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36" x14ac:dyDescent="0.25">
      <c r="A61" s="7">
        <v>611070</v>
      </c>
      <c r="B61" s="6" t="s">
        <v>76</v>
      </c>
      <c r="C61" s="10">
        <f t="shared" si="1"/>
        <v>0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36" x14ac:dyDescent="0.25">
      <c r="A62" s="7">
        <v>611070</v>
      </c>
      <c r="B62" s="6" t="s">
        <v>21</v>
      </c>
      <c r="C62" s="10">
        <f t="shared" si="1"/>
        <v>0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36" x14ac:dyDescent="0.25">
      <c r="A63" s="7">
        <v>611070</v>
      </c>
      <c r="B63" s="6" t="s">
        <v>22</v>
      </c>
      <c r="C63" s="10">
        <f t="shared" si="1"/>
        <v>0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19" t="s">
        <v>36</v>
      </c>
      <c r="C64" s="10">
        <f t="shared" ref="C64:P64" si="13">SUM(C60:C63)</f>
        <v>0</v>
      </c>
      <c r="D64" s="10">
        <f t="shared" si="13"/>
        <v>0</v>
      </c>
      <c r="E64" s="10">
        <f t="shared" si="13"/>
        <v>0</v>
      </c>
      <c r="F64" s="10">
        <f t="shared" si="13"/>
        <v>0</v>
      </c>
      <c r="G64" s="10">
        <f t="shared" si="13"/>
        <v>0</v>
      </c>
      <c r="H64" s="10">
        <f t="shared" si="13"/>
        <v>0</v>
      </c>
      <c r="I64" s="10">
        <f t="shared" si="13"/>
        <v>0</v>
      </c>
      <c r="J64" s="10">
        <f t="shared" si="13"/>
        <v>0</v>
      </c>
      <c r="K64" s="10">
        <f t="shared" si="13"/>
        <v>0</v>
      </c>
      <c r="L64" s="10">
        <f t="shared" si="13"/>
        <v>0</v>
      </c>
      <c r="M64" s="10">
        <f t="shared" si="13"/>
        <v>0</v>
      </c>
      <c r="N64" s="10">
        <f t="shared" si="13"/>
        <v>0</v>
      </c>
      <c r="O64" s="10">
        <f t="shared" si="13"/>
        <v>0</v>
      </c>
      <c r="P64" s="10">
        <f t="shared" si="13"/>
        <v>0</v>
      </c>
      <c r="Q64" s="10">
        <f>SUM(Q60:Q63)</f>
        <v>0</v>
      </c>
    </row>
    <row r="65" spans="1:18" ht="24" x14ac:dyDescent="0.25">
      <c r="A65" s="7">
        <v>611101</v>
      </c>
      <c r="B65" s="6" t="s">
        <v>67</v>
      </c>
      <c r="C65" s="10">
        <f>SUM(D65:P65)</f>
        <v>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8" ht="24" x14ac:dyDescent="0.25">
      <c r="A66" s="7">
        <v>611101</v>
      </c>
      <c r="B66" s="6" t="s">
        <v>77</v>
      </c>
      <c r="C66" s="10">
        <f t="shared" si="1"/>
        <v>400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>
        <v>400</v>
      </c>
    </row>
    <row r="67" spans="1:18" ht="24" x14ac:dyDescent="0.25">
      <c r="A67" s="7">
        <v>611101</v>
      </c>
      <c r="B67" s="6" t="s">
        <v>73</v>
      </c>
      <c r="C67" s="10">
        <f>SUM(D67:P67)</f>
        <v>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8" ht="24" x14ac:dyDescent="0.25">
      <c r="A68" s="7">
        <v>611101</v>
      </c>
      <c r="B68" s="6" t="s">
        <v>63</v>
      </c>
      <c r="C68" s="10">
        <f>SUM(D68:P68)</f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8" x14ac:dyDescent="0.25">
      <c r="A69" s="7"/>
      <c r="B69" s="19" t="s">
        <v>53</v>
      </c>
      <c r="C69" s="10">
        <f t="shared" ref="C69:Q69" si="14">SUM(C65:C68)</f>
        <v>400</v>
      </c>
      <c r="D69" s="10">
        <f t="shared" si="14"/>
        <v>0</v>
      </c>
      <c r="E69" s="10">
        <f t="shared" si="14"/>
        <v>0</v>
      </c>
      <c r="F69" s="10">
        <f t="shared" si="14"/>
        <v>0</v>
      </c>
      <c r="G69" s="10">
        <f t="shared" si="14"/>
        <v>0</v>
      </c>
      <c r="H69" s="10">
        <f t="shared" si="14"/>
        <v>0</v>
      </c>
      <c r="I69" s="10">
        <f t="shared" si="14"/>
        <v>0</v>
      </c>
      <c r="J69" s="10">
        <f t="shared" si="14"/>
        <v>0</v>
      </c>
      <c r="K69" s="10">
        <f t="shared" si="14"/>
        <v>0</v>
      </c>
      <c r="L69" s="10">
        <f t="shared" si="14"/>
        <v>0</v>
      </c>
      <c r="M69" s="10">
        <f t="shared" si="14"/>
        <v>0</v>
      </c>
      <c r="N69" s="10">
        <f t="shared" si="14"/>
        <v>0</v>
      </c>
      <c r="O69" s="10">
        <f t="shared" si="14"/>
        <v>0</v>
      </c>
      <c r="P69" s="10">
        <f t="shared" si="14"/>
        <v>0</v>
      </c>
      <c r="Q69" s="10">
        <f t="shared" si="14"/>
        <v>400</v>
      </c>
    </row>
    <row r="70" spans="1:18" ht="36" x14ac:dyDescent="0.25">
      <c r="A70" s="7">
        <v>611110</v>
      </c>
      <c r="B70" s="6" t="s">
        <v>32</v>
      </c>
      <c r="C70" s="10">
        <f t="shared" si="1"/>
        <v>0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8" ht="36" x14ac:dyDescent="0.25">
      <c r="A71" s="7">
        <v>611120</v>
      </c>
      <c r="B71" s="6" t="s">
        <v>23</v>
      </c>
      <c r="C71" s="10">
        <f t="shared" si="1"/>
        <v>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8" ht="41.25" customHeight="1" x14ac:dyDescent="0.25">
      <c r="A72" s="7">
        <v>611292</v>
      </c>
      <c r="B72" s="6" t="s">
        <v>23</v>
      </c>
      <c r="C72" s="10">
        <f t="shared" si="1"/>
        <v>103.7</v>
      </c>
      <c r="D72" s="7">
        <v>85</v>
      </c>
      <c r="E72" s="7">
        <v>18.7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8" ht="36" x14ac:dyDescent="0.25">
      <c r="A73" s="7">
        <v>611120</v>
      </c>
      <c r="B73" s="6" t="s">
        <v>62</v>
      </c>
      <c r="C73" s="10">
        <f t="shared" si="1"/>
        <v>0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8" x14ac:dyDescent="0.25">
      <c r="A74" s="7"/>
      <c r="B74" s="19" t="s">
        <v>91</v>
      </c>
      <c r="C74" s="10">
        <f>C72</f>
        <v>103.7</v>
      </c>
      <c r="D74" s="10">
        <f t="shared" ref="D74:Q74" si="15">D72</f>
        <v>85</v>
      </c>
      <c r="E74" s="10">
        <f t="shared" si="15"/>
        <v>18.7</v>
      </c>
      <c r="F74" s="10">
        <f t="shared" si="15"/>
        <v>0</v>
      </c>
      <c r="G74" s="10">
        <f t="shared" si="15"/>
        <v>0</v>
      </c>
      <c r="H74" s="10">
        <f t="shared" si="15"/>
        <v>0</v>
      </c>
      <c r="I74" s="10">
        <f t="shared" si="15"/>
        <v>0</v>
      </c>
      <c r="J74" s="10">
        <f t="shared" si="15"/>
        <v>0</v>
      </c>
      <c r="K74" s="10">
        <f t="shared" si="15"/>
        <v>0</v>
      </c>
      <c r="L74" s="10">
        <f t="shared" si="15"/>
        <v>0</v>
      </c>
      <c r="M74" s="10">
        <f t="shared" si="15"/>
        <v>0</v>
      </c>
      <c r="N74" s="10">
        <f t="shared" si="15"/>
        <v>0</v>
      </c>
      <c r="O74" s="10">
        <f t="shared" si="15"/>
        <v>0</v>
      </c>
      <c r="P74" s="10">
        <f t="shared" si="15"/>
        <v>0</v>
      </c>
      <c r="Q74" s="10">
        <f t="shared" si="15"/>
        <v>0</v>
      </c>
    </row>
    <row r="75" spans="1:18" x14ac:dyDescent="0.25">
      <c r="A75" s="7"/>
      <c r="B75" s="19" t="s">
        <v>35</v>
      </c>
      <c r="C75" s="10">
        <f t="shared" ref="C75:Q75" si="16">C71+C73</f>
        <v>0</v>
      </c>
      <c r="D75" s="10">
        <f t="shared" si="16"/>
        <v>0</v>
      </c>
      <c r="E75" s="10">
        <f t="shared" si="16"/>
        <v>0</v>
      </c>
      <c r="F75" s="10">
        <f t="shared" si="16"/>
        <v>0</v>
      </c>
      <c r="G75" s="10">
        <f t="shared" si="16"/>
        <v>0</v>
      </c>
      <c r="H75" s="10">
        <f t="shared" si="16"/>
        <v>0</v>
      </c>
      <c r="I75" s="10">
        <f t="shared" si="16"/>
        <v>0</v>
      </c>
      <c r="J75" s="10">
        <f t="shared" si="16"/>
        <v>0</v>
      </c>
      <c r="K75" s="10">
        <f t="shared" si="16"/>
        <v>0</v>
      </c>
      <c r="L75" s="10">
        <f t="shared" si="16"/>
        <v>0</v>
      </c>
      <c r="M75" s="10">
        <f t="shared" si="16"/>
        <v>0</v>
      </c>
      <c r="N75" s="10">
        <f t="shared" si="16"/>
        <v>0</v>
      </c>
      <c r="O75" s="10">
        <f t="shared" si="16"/>
        <v>0</v>
      </c>
      <c r="P75" s="10">
        <f t="shared" si="16"/>
        <v>0</v>
      </c>
      <c r="Q75" s="10">
        <f t="shared" si="16"/>
        <v>0</v>
      </c>
    </row>
    <row r="76" spans="1:18" ht="66" customHeight="1" x14ac:dyDescent="0.25">
      <c r="A76" s="7">
        <v>611141</v>
      </c>
      <c r="B76" s="6" t="s">
        <v>69</v>
      </c>
      <c r="C76" s="10">
        <f t="shared" si="1"/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8" x14ac:dyDescent="0.25">
      <c r="A77" s="7">
        <v>611141</v>
      </c>
      <c r="B77" s="6" t="s">
        <v>37</v>
      </c>
      <c r="C77" s="10">
        <f t="shared" si="1"/>
        <v>0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8" x14ac:dyDescent="0.25">
      <c r="A78" s="7"/>
      <c r="B78" s="51" t="s">
        <v>108</v>
      </c>
      <c r="C78" s="10">
        <f>C16+C40+C58</f>
        <v>325.2</v>
      </c>
      <c r="D78" s="10">
        <f t="shared" ref="D78:Q78" si="17">D16+D40+D58</f>
        <v>0</v>
      </c>
      <c r="E78" s="10">
        <f t="shared" si="17"/>
        <v>0</v>
      </c>
      <c r="F78" s="10">
        <f t="shared" si="17"/>
        <v>0</v>
      </c>
      <c r="G78" s="10">
        <f t="shared" si="17"/>
        <v>0</v>
      </c>
      <c r="H78" s="10">
        <f t="shared" si="17"/>
        <v>0</v>
      </c>
      <c r="I78" s="10">
        <f t="shared" si="17"/>
        <v>0</v>
      </c>
      <c r="J78" s="10">
        <f t="shared" si="17"/>
        <v>0</v>
      </c>
      <c r="K78" s="10">
        <f t="shared" si="17"/>
        <v>0</v>
      </c>
      <c r="L78" s="10">
        <f t="shared" si="17"/>
        <v>0</v>
      </c>
      <c r="M78" s="10">
        <f t="shared" si="17"/>
        <v>0</v>
      </c>
      <c r="N78" s="10">
        <f t="shared" si="17"/>
        <v>0</v>
      </c>
      <c r="O78" s="10">
        <f t="shared" si="17"/>
        <v>0</v>
      </c>
      <c r="P78" s="10">
        <f t="shared" si="17"/>
        <v>0</v>
      </c>
      <c r="Q78" s="10">
        <f t="shared" si="17"/>
        <v>325.2</v>
      </c>
      <c r="R78" s="32">
        <v>325.2</v>
      </c>
    </row>
    <row r="79" spans="1:18" x14ac:dyDescent="0.25">
      <c r="A79" s="7"/>
      <c r="B79" s="51" t="s">
        <v>109</v>
      </c>
      <c r="C79" s="10">
        <f>C15+C39+C57+C74</f>
        <v>863.90000000000009</v>
      </c>
      <c r="D79" s="10">
        <f t="shared" ref="D79:Q79" si="18">D15+D39+D57+D74</f>
        <v>85</v>
      </c>
      <c r="E79" s="10">
        <f t="shared" si="18"/>
        <v>18.7</v>
      </c>
      <c r="F79" s="10">
        <f t="shared" si="18"/>
        <v>0</v>
      </c>
      <c r="G79" s="10">
        <f t="shared" si="18"/>
        <v>0</v>
      </c>
      <c r="H79" s="10">
        <f t="shared" si="18"/>
        <v>0</v>
      </c>
      <c r="I79" s="10">
        <f t="shared" si="18"/>
        <v>0</v>
      </c>
      <c r="J79" s="10">
        <f t="shared" si="18"/>
        <v>0</v>
      </c>
      <c r="K79" s="10">
        <f t="shared" si="18"/>
        <v>0</v>
      </c>
      <c r="L79" s="10">
        <f t="shared" si="18"/>
        <v>0</v>
      </c>
      <c r="M79" s="10">
        <f t="shared" si="18"/>
        <v>0</v>
      </c>
      <c r="N79" s="10">
        <f t="shared" si="18"/>
        <v>0</v>
      </c>
      <c r="O79" s="10">
        <f t="shared" si="18"/>
        <v>0</v>
      </c>
      <c r="P79" s="10">
        <f t="shared" si="18"/>
        <v>0</v>
      </c>
      <c r="Q79" s="10">
        <f>Q15+Q39+Q57+Q74</f>
        <v>760.2</v>
      </c>
      <c r="R79" s="32">
        <v>863.9</v>
      </c>
    </row>
    <row r="80" spans="1:18" x14ac:dyDescent="0.25">
      <c r="A80" s="7"/>
      <c r="B80" s="19" t="s">
        <v>85</v>
      </c>
      <c r="C80" s="10">
        <f>C7+C13+C18+C27+C32+C36+C46+C51+C55</f>
        <v>0</v>
      </c>
      <c r="D80" s="7"/>
      <c r="E80" s="7"/>
      <c r="F80" s="7">
        <f>F7+F13+F18+F27+F32+F36+F46+F51+F55</f>
        <v>0</v>
      </c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39">
        <v>611142</v>
      </c>
      <c r="B81" s="6" t="s">
        <v>38</v>
      </c>
      <c r="C81" s="10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34" t="s">
        <v>1</v>
      </c>
      <c r="C82" s="10">
        <f>C14+C15+C16+C39+C40+C41+C42+C56+C57+C58+C59+C64+C69+C70+C74+C75+C76+C77+C78+C79+C81+C80</f>
        <v>3718.2</v>
      </c>
      <c r="D82" s="10">
        <f t="shared" ref="D82:Q82" si="19">D14+D15+D16+D39+D40+D41+D42+D56+D57+D58+D59+D64+D69+D70+D74+D75+D76+D77+D78+D79+D81+D80</f>
        <v>170</v>
      </c>
      <c r="E82" s="10">
        <f t="shared" si="19"/>
        <v>37.4</v>
      </c>
      <c r="F82" s="10">
        <f t="shared" si="19"/>
        <v>0</v>
      </c>
      <c r="G82" s="10">
        <f t="shared" si="19"/>
        <v>0</v>
      </c>
      <c r="H82" s="10">
        <f t="shared" si="19"/>
        <v>0</v>
      </c>
      <c r="I82" s="10">
        <f t="shared" si="19"/>
        <v>0</v>
      </c>
      <c r="J82" s="10">
        <f t="shared" si="19"/>
        <v>0</v>
      </c>
      <c r="K82" s="10">
        <f t="shared" si="19"/>
        <v>0</v>
      </c>
      <c r="L82" s="10">
        <f t="shared" si="19"/>
        <v>0</v>
      </c>
      <c r="M82" s="10">
        <f t="shared" si="19"/>
        <v>0</v>
      </c>
      <c r="N82" s="10">
        <f t="shared" si="19"/>
        <v>0</v>
      </c>
      <c r="O82" s="10">
        <f t="shared" si="19"/>
        <v>0</v>
      </c>
      <c r="P82" s="10">
        <f t="shared" si="19"/>
        <v>0</v>
      </c>
      <c r="Q82" s="10">
        <f t="shared" si="19"/>
        <v>3510.8</v>
      </c>
    </row>
    <row r="83" spans="1:17" x14ac:dyDescent="0.25">
      <c r="B83" s="44"/>
      <c r="C83" s="45"/>
    </row>
    <row r="84" spans="1:17" x14ac:dyDescent="0.25">
      <c r="C84" s="38"/>
      <c r="D84" s="38"/>
      <c r="E84" s="38"/>
      <c r="F84" s="38"/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</vt:lpstr>
      <vt:lpstr>2.1</vt:lpstr>
      <vt:lpstr>2.2</vt:lpstr>
      <vt:lpstr>2.3</vt:lpstr>
      <vt:lpstr>2.4</vt:lpstr>
      <vt:lpstr>2.5</vt:lpstr>
      <vt:lpstr>'1'!Область_печати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2024-11-08T08:01:18Z</cp:lastPrinted>
  <dcterms:created xsi:type="dcterms:W3CDTF">2015-10-28T13:40:18Z</dcterms:created>
  <dcterms:modified xsi:type="dcterms:W3CDTF">2024-11-08T08:02:26Z</dcterms:modified>
</cp:coreProperties>
</file>