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card_files_5612042\"/>
    </mc:Choice>
  </mc:AlternateContent>
  <xr:revisionPtr revIDLastSave="0" documentId="8_{371DDC9D-EA91-44A5-9053-CF69082D4FC4}" xr6:coauthVersionLast="45" xr6:coauthVersionMax="45" xr10:uidLastSave="{00000000-0000-0000-0000-000000000000}"/>
  <bookViews>
    <workbookView xWindow="-120" yWindow="-120" windowWidth="29040" windowHeight="15720" activeTab="1"/>
  </bookViews>
  <sheets>
    <sheet name="Доходи" sheetId="2" r:id="rId1"/>
    <sheet name="Видатки " sheetId="4" r:id="rId2"/>
  </sheets>
  <definedNames>
    <definedName name="_xlnm.Print_Titles" localSheetId="1">'Видатки '!$8:$8</definedName>
    <definedName name="_xlnm.Print_Titles" localSheetId="0">Доходи!$11:$11</definedName>
    <definedName name="_xlnm.Print_Area" localSheetId="1">'Видатки '!$B$7:$I$76</definedName>
    <definedName name="_xlnm.Print_Area" localSheetId="0">Доходи!$A$1:$H$107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4" l="1"/>
  <c r="I71" i="4"/>
  <c r="F30" i="4"/>
  <c r="F73" i="4"/>
  <c r="G19" i="2"/>
  <c r="H53" i="4"/>
  <c r="I53" i="4"/>
  <c r="I16" i="4"/>
  <c r="H30" i="2"/>
  <c r="H46" i="4"/>
  <c r="G54" i="2"/>
  <c r="H20" i="4"/>
  <c r="H19" i="4"/>
  <c r="I14" i="4"/>
  <c r="H31" i="2"/>
  <c r="I21" i="4"/>
  <c r="G30" i="2"/>
  <c r="G28" i="2"/>
  <c r="D37" i="2"/>
  <c r="H28" i="2"/>
  <c r="E30" i="4"/>
  <c r="E73" i="4" s="1"/>
  <c r="I73" i="4" s="1"/>
  <c r="D30" i="4"/>
  <c r="D73" i="4" s="1"/>
  <c r="G30" i="4"/>
  <c r="G73" i="4"/>
  <c r="H73" i="4" s="1"/>
  <c r="H22" i="4"/>
  <c r="H72" i="4"/>
  <c r="H71" i="4"/>
  <c r="I51" i="4"/>
  <c r="H51" i="4"/>
  <c r="I40" i="4"/>
  <c r="H40" i="4"/>
  <c r="I37" i="4"/>
  <c r="H37" i="4"/>
  <c r="I36" i="4"/>
  <c r="H36" i="4"/>
  <c r="I35" i="4"/>
  <c r="H35" i="4"/>
  <c r="I34" i="4"/>
  <c r="H34" i="4"/>
  <c r="I33" i="4"/>
  <c r="H33" i="4"/>
  <c r="I32" i="4"/>
  <c r="H32" i="4"/>
  <c r="I29" i="4"/>
  <c r="H29" i="4"/>
  <c r="I28" i="4"/>
  <c r="H28" i="4"/>
  <c r="I27" i="4"/>
  <c r="H27" i="4"/>
  <c r="H21" i="4"/>
  <c r="H17" i="4"/>
  <c r="H16" i="4"/>
  <c r="I15" i="4"/>
  <c r="H15" i="4"/>
  <c r="H14" i="4"/>
  <c r="I13" i="4"/>
  <c r="H13" i="4"/>
  <c r="I12" i="4"/>
  <c r="H12" i="4"/>
  <c r="I11" i="4"/>
  <c r="H11" i="4"/>
  <c r="I10" i="4"/>
  <c r="H10" i="4"/>
  <c r="I9" i="4"/>
  <c r="H9" i="4"/>
  <c r="E37" i="2"/>
  <c r="F37" i="2"/>
  <c r="D43" i="2"/>
  <c r="C43" i="2"/>
  <c r="D55" i="2"/>
  <c r="D42" i="2" s="1"/>
  <c r="C55" i="2"/>
  <c r="E55" i="2"/>
  <c r="F55" i="2"/>
  <c r="G55" i="2" s="1"/>
  <c r="H68" i="2"/>
  <c r="H93" i="2"/>
  <c r="H92" i="2"/>
  <c r="H90" i="2"/>
  <c r="G93" i="2"/>
  <c r="G92" i="2"/>
  <c r="G90" i="2"/>
  <c r="H34" i="2"/>
  <c r="G68" i="2"/>
  <c r="E27" i="2"/>
  <c r="D27" i="2"/>
  <c r="C27" i="2"/>
  <c r="C26" i="2" s="1"/>
  <c r="F27" i="2"/>
  <c r="G27" i="2"/>
  <c r="H45" i="2"/>
  <c r="F43" i="2"/>
  <c r="F42" i="2" s="1"/>
  <c r="F13" i="2"/>
  <c r="F16" i="2"/>
  <c r="F12" i="2"/>
  <c r="F32" i="2"/>
  <c r="E13" i="2"/>
  <c r="E12" i="2" s="1"/>
  <c r="E16" i="2"/>
  <c r="E32" i="2"/>
  <c r="E26" i="2" s="1"/>
  <c r="E43" i="2"/>
  <c r="D13" i="2"/>
  <c r="H13" i="2" s="1"/>
  <c r="D16" i="2"/>
  <c r="D12" i="2"/>
  <c r="D41" i="2" s="1"/>
  <c r="D32" i="2"/>
  <c r="H78" i="2"/>
  <c r="H76" i="2"/>
  <c r="H75" i="2"/>
  <c r="H53" i="2"/>
  <c r="H52" i="2"/>
  <c r="H51" i="2"/>
  <c r="H50" i="2"/>
  <c r="H49" i="2"/>
  <c r="H47" i="2"/>
  <c r="H44" i="2"/>
  <c r="H38" i="2"/>
  <c r="H36" i="2"/>
  <c r="H35" i="2"/>
  <c r="H33" i="2"/>
  <c r="H25" i="2"/>
  <c r="H24" i="2"/>
  <c r="H23" i="2"/>
  <c r="H22" i="2"/>
  <c r="H20" i="2"/>
  <c r="H19" i="2"/>
  <c r="H18" i="2"/>
  <c r="H15" i="2"/>
  <c r="G103" i="2"/>
  <c r="G78" i="2"/>
  <c r="G76" i="2"/>
  <c r="G75" i="2"/>
  <c r="G53" i="2"/>
  <c r="G52" i="2"/>
  <c r="G51" i="2"/>
  <c r="G50" i="2"/>
  <c r="G49" i="2"/>
  <c r="G47" i="2"/>
  <c r="G45" i="2"/>
  <c r="G44" i="2"/>
  <c r="G38" i="2"/>
  <c r="G36" i="2"/>
  <c r="G35" i="2"/>
  <c r="G34" i="2"/>
  <c r="G33" i="2"/>
  <c r="G25" i="2"/>
  <c r="G24" i="2"/>
  <c r="G23" i="2"/>
  <c r="G22" i="2"/>
  <c r="G20" i="2"/>
  <c r="G18" i="2"/>
  <c r="G15" i="2"/>
  <c r="C37" i="2"/>
  <c r="C16" i="2"/>
  <c r="G14" i="2"/>
  <c r="H14" i="2"/>
  <c r="C32" i="2"/>
  <c r="C13" i="2"/>
  <c r="C12" i="2" s="1"/>
  <c r="C41" i="2" s="1"/>
  <c r="C107" i="2" s="1"/>
  <c r="H30" i="4"/>
  <c r="G43" i="2"/>
  <c r="H32" i="2"/>
  <c r="G13" i="2"/>
  <c r="I30" i="4"/>
  <c r="E42" i="2"/>
  <c r="G16" i="2"/>
  <c r="H12" i="2"/>
  <c r="H16" i="2"/>
  <c r="C42" i="2"/>
  <c r="D26" i="2"/>
  <c r="F26" i="2"/>
  <c r="H27" i="2"/>
  <c r="H26" i="2"/>
  <c r="D107" i="2" l="1"/>
  <c r="E41" i="2"/>
  <c r="E107" i="2" s="1"/>
  <c r="G12" i="2"/>
  <c r="G26" i="2"/>
  <c r="G42" i="2"/>
  <c r="H42" i="2"/>
  <c r="H43" i="2"/>
  <c r="F41" i="2"/>
  <c r="H55" i="2"/>
  <c r="G32" i="2"/>
  <c r="H41" i="2" l="1"/>
  <c r="F107" i="2"/>
  <c r="G41" i="2"/>
  <c r="G107" i="2" l="1"/>
  <c r="H107" i="2"/>
</calcChain>
</file>

<file path=xl/sharedStrings.xml><?xml version="1.0" encoding="utf-8"?>
<sst xmlns="http://schemas.openxmlformats.org/spreadsheetml/2006/main" count="221" uniqueCount="195">
  <si>
    <t>Доходи</t>
  </si>
  <si>
    <t>Податкові надходження</t>
  </si>
  <si>
    <t>Податок на прибуток підприємств</t>
  </si>
  <si>
    <t>Неподаткові надходження</t>
  </si>
  <si>
    <t>1. Доходи від власності та підприємницької діяльності</t>
  </si>
  <si>
    <t xml:space="preserve">Офіційні трансферти                                        </t>
  </si>
  <si>
    <t>Всього доходів</t>
  </si>
  <si>
    <t>Видатки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</si>
  <si>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</si>
  <si>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</si>
  <si>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</si>
  <si>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</si>
  <si>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</si>
  <si>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Плата за землю</t>
  </si>
  <si>
    <t>Разом доходів</t>
  </si>
  <si>
    <t>Інші видатки</t>
  </si>
  <si>
    <t>3. Внутрішні податки на товари та послуги</t>
  </si>
  <si>
    <t xml:space="preserve">Плата за видачу ліцензій та сертифікатів </t>
  </si>
  <si>
    <t>3. Інші неподаткові надходження</t>
  </si>
  <si>
    <t xml:space="preserve">Дотації  </t>
  </si>
  <si>
    <t>Всього видатків</t>
  </si>
  <si>
    <t xml:space="preserve">Інші надходження </t>
  </si>
  <si>
    <t xml:space="preserve">Плата за надані в оренду ставки, що знаходяться в басейнах річок загальнодержавного значення </t>
  </si>
  <si>
    <t>Додаткова дотація з державного бюджету місцевим бюджетам на забезпечення пальним станцій ( відділень) екстреної швидкої та невідкладної  медичної допомоги</t>
  </si>
  <si>
    <t>Додаткова дотація  з державного бюджету місцевим бюджетам на поліпшення умов оплати праці медичних працівників, які надають медичну допомогу хворим на туберкульоз на заразну та активну форми туберкульозу</t>
  </si>
  <si>
    <t>Субвенції з державного бюджету місцевим бюджетам на реалізацію пріоритетів розвитку регіонів</t>
  </si>
  <si>
    <t>Плата за розміщення тимчасово вільних коштів місцевих бюджетів</t>
  </si>
  <si>
    <t>2. Адміністративні збори та платежі, доходи від некомерційної господарської діяльності</t>
  </si>
  <si>
    <t>Код функціональної класифікації</t>
  </si>
  <si>
    <t>41033700 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</si>
  <si>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</si>
  <si>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</si>
  <si>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</si>
  <si>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</si>
  <si>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на придбання медикаментів швидкої медичної допомоги</t>
  </si>
  <si>
    <t>Житлово-комунальне господарство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</si>
  <si>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</si>
  <si>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Плата за надання адміністративних послуг</t>
  </si>
  <si>
    <t>41036600 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</si>
  <si>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</si>
  <si>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додаткові дотації  </t>
  </si>
  <si>
    <t>Разом видатків</t>
  </si>
  <si>
    <t xml:space="preserve">Субвенція з державного бюджету обласному бюджету Тернопільської області на продовження будівництва житлових будинків у м. Почаєві Кременецькому району з метою відселення сторонніх осіб з території Свято-Успенської Почаївської лаври </t>
  </si>
  <si>
    <t>1. Податки на доходи, податки на прибуток, податки на збільшення ринкової вартості</t>
  </si>
  <si>
    <t>Субвенції, одержані з Державного бюджету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</si>
  <si>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</si>
  <si>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</si>
  <si>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пільг, в тому числі компенсації втрати частини доходів у зв’язку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</si>
  <si>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Витрати, пов’язані з наданням та обслуговуванням державних пільгових кредитів, наданих індивідуальним сільським забудовникам</t>
  </si>
  <si>
    <t xml:space="preserve">Плата за державну реєстрацію, крім плати за реєстрацію суб’єктів підприємницької діяльності 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</si>
  <si>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</si>
  <si>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>41033800 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</si>
  <si>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</si>
  <si>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</si>
  <si>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Надання пільгового довгострокового кредиту громадянам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</si>
  <si>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</si>
  <si>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</si>
  <si>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Екологічний податок</t>
  </si>
  <si>
    <t>Рентна плата за спеціальне використання лісових ресурсів</t>
  </si>
  <si>
    <t>Рентна плата за спеціальне використання води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</si>
  <si>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</si>
  <si>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</si>
  <si>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</si>
  <si>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тимчасовоє втрати працездатності</t>
  </si>
  <si>
    <t>Стабілізаційна дотація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</si>
  <si>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</si>
  <si>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про виконання загального фонду обласного бюджету</t>
  </si>
  <si>
    <t xml:space="preserve">                   Звіт</t>
  </si>
  <si>
    <t>24160100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</si>
  <si>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</si>
  <si>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41033600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</si>
  <si>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</si>
  <si>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41035400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</si>
  <si>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</si>
  <si>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41020200</t>
  </si>
  <si>
    <t>Код програмної класифікації видатків</t>
  </si>
  <si>
    <t>0100</t>
  </si>
  <si>
    <t>1000</t>
  </si>
  <si>
    <t>2000</t>
  </si>
  <si>
    <t>3000</t>
  </si>
  <si>
    <t>4000</t>
  </si>
  <si>
    <t>5000</t>
  </si>
  <si>
    <t>7300</t>
  </si>
  <si>
    <t>7400</t>
  </si>
  <si>
    <t>7450</t>
  </si>
  <si>
    <t>8100</t>
  </si>
  <si>
    <t>8108</t>
  </si>
  <si>
    <t>8480</t>
  </si>
  <si>
    <t>8510</t>
  </si>
  <si>
    <t>8630</t>
  </si>
  <si>
    <t>Проведення місцевих виборів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</si>
  <si>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</si>
  <si>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Плата за використання інших природних ресурсів  </t>
  </si>
  <si>
    <t>Код бюджетної класифікації видатків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</si>
  <si>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</si>
  <si>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Концесійні платежі щодо об’єктів комунальної власності (крім тих, які мають цільове спрямування згідно із законом) </t>
  </si>
  <si>
    <t>Державне управління</t>
  </si>
  <si>
    <t>6000</t>
  </si>
  <si>
    <t>Житлово-комунальне господарство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</si>
  <si>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</si>
  <si>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</si>
  <si>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</si>
  <si>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</si>
  <si>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</si>
  <si>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</si>
  <si>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</si>
  <si>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</si>
  <si>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</si>
  <si>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 з місцевого бюджету</t>
  </si>
  <si>
    <t>Транспорт та транспортна інфраструктура, дорожнє господарство</t>
  </si>
  <si>
    <t>Сільське, лісове, рибне господарство та мисливство</t>
  </si>
  <si>
    <t>Довгострокові кредити громадянам на будівництво / реконструкцію / придбання житла та їх повернення</t>
  </si>
  <si>
    <t>Дотація з місцевого бюджету за рахунок стабілізаційної дотації з державного бюджету</t>
  </si>
  <si>
    <t>Нерозподілені трансферти з державного бюджету</t>
  </si>
  <si>
    <t>Субвенція з державного бюджету місцевим бюджетам на забезпечення якісної сучасної та доступної загальної середньої освіти "Нова українська школа"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</si>
  <si>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</si>
  <si>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формування інфраструктури об’єднаних територіальних громад за рахунок відповідної субвенції з державного бюджету</t>
  </si>
  <si>
    <t>Будівництво та регіональний розвиток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</si>
  <si>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</si>
  <si>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</si>
  <si>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</si>
  <si>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</si>
  <si>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 державного бюджету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</si>
  <si>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</si>
  <si>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Субвенція з державного бюджету місцевим бюджетам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</si>
  <si>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</si>
  <si>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 </t>
  </si>
  <si>
    <t>Інші програми та заходи, пов’язані з економічною діяльністю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</si>
  <si>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</si>
  <si>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</si>
  <si>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 </t>
  </si>
  <si>
    <t>Субвенція з місцевого бюджету на співфінансування інвестиційних проєктів</t>
  </si>
  <si>
    <t>Субвенція з державного бюджету місцевим бюджетам на будівництво мультифункціональних майданчиків для занять ігровими видами спорту</t>
  </si>
  <si>
    <t xml:space="preserve">Податок та збір на доходи фізичних осіб 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</si>
  <si>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</si>
  <si>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</si>
  <si>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 за рахунок залишку коштів субвенції на надання державної підтримки особам з особливими освітніми потребами, що утворилася на початок бюджетного періоду</t>
  </si>
  <si>
    <t>, що утворилася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</si>
  <si>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</si>
  <si>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</si>
  <si>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</si>
  <si>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</si>
  <si>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</si>
  <si>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для забезпечення опорних закладів охорони здоров'я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</si>
  <si>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</si>
  <si>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</si>
  <si>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місцевого бюджету на здійснення доплат медичним та іншим працівникам закладів охорони здоров’я за рахунок субвенції з державного бюджету</t>
  </si>
  <si>
    <t>Субвенція з державного бюджету місцевим бюджетам на реалізацію проєктів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</si>
  <si>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здоров’я у госпітальних округах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</si>
  <si>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</si>
  <si>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</si>
  <si>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місцевим бюджетам на реалізацію інфраструктурних проєктів та розвиток об'єктів соціально-культурної сфери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</si>
  <si>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</si>
  <si>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місцевого бюджету на реалізацію інфраструктурних проектів та розвиток об'єктів соціально-культурної сфери за рахунок відповідної субвенції з державного бюджету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</si>
  <si>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</si>
  <si>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закупівлю опорними закладами охорони здоров'я послуг щодо проектування та встановлення кисневих станцій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</si>
  <si>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</si>
  <si>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</si>
  <si>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</si>
  <si>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Зв'язок, телекомунікації та інформатика</t>
  </si>
  <si>
    <t>Інша діяльність</t>
  </si>
  <si>
    <t>Інші дотації з місцевого бюджету</t>
  </si>
  <si>
    <t>Плата за встановлення земельного сервітуту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</si>
  <si>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</si>
  <si>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</si>
  <si>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Затверджено по бюджету                          на 2023 рік з урахуванням змін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</si>
  <si>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</si>
  <si>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Надходження від орендної плати  за користування  майновим комплексом та іншим майном, що перебуває у комунальній власності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</si>
  <si>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</si>
  <si>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</si>
  <si>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</si>
  <si>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</si>
  <si>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</si>
  <si>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</si>
  <si>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</si>
  <si>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</si>
  <si>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2. Рентна плата та плата за використання інших природних ресурсів 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</si>
  <si>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</si>
  <si>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</si>
  <si>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Рентна плата за користування надрами загальнодержавного значення</t>
  </si>
  <si>
    <t>тис. гривень</t>
  </si>
  <si>
    <t>ЗВІТ</t>
  </si>
  <si>
    <t xml:space="preserve">Володимир ЧЕПІЛЬ </t>
  </si>
  <si>
    <t xml:space="preserve">Директор департаменту фінансів обласної військової адміністрації                                               </t>
  </si>
  <si>
    <t>Тернопільської області за І квартал 2024 року</t>
  </si>
  <si>
    <t>Виконано за І квартал 2023 року</t>
  </si>
  <si>
    <t>Затверджено по бюджету                          на 2024 рік з урахуванням змін</t>
  </si>
  <si>
    <t>Виконано за І квартал 2024 року</t>
  </si>
  <si>
    <t xml:space="preserve">%  виконання  плану 2024 року </t>
  </si>
  <si>
    <t>% виконання І кварталу 2024 року до І кварталу  2023 року</t>
  </si>
  <si>
    <t>у 6,1 рази</t>
  </si>
  <si>
    <t>у 3,5 рази</t>
  </si>
  <si>
    <t>у 2,3 рази</t>
  </si>
  <si>
    <t>у 3,6 рази</t>
  </si>
  <si>
    <t>у 3,1 рази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</si>
</sst>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6" formatCode="0.0"/>
    <numFmt numFmtId="215" formatCode="#,##0.0"/>
  </numFmts>
  <fonts count="20" x14ac:knownFonts="1">
    <font>
      <sz val="12"/>
      <name val="Times New Roman"/>
      <charset val="204"/>
    </font>
    <font>
      <b/>
      <sz val="12"/>
      <name val="Times New Roman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15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15" fontId="4" fillId="0" borderId="1" xfId="0" applyNumberFormat="1" applyFont="1" applyFill="1" applyBorder="1" applyAlignment="1">
      <alignment horizontal="center" vertical="center" wrapText="1"/>
    </xf>
    <xf numFmtId="215" fontId="5" fillId="0" borderId="1" xfId="0" applyNumberFormat="1" applyFont="1" applyBorder="1" applyAlignment="1">
      <alignment horizontal="center" vertical="center" wrapText="1"/>
    </xf>
    <xf numFmtId="215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06" fontId="5" fillId="0" borderId="1" xfId="0" applyNumberFormat="1" applyFont="1" applyFill="1" applyBorder="1" applyAlignment="1">
      <alignment horizontal="left" vertical="center" wrapText="1"/>
    </xf>
    <xf numFmtId="2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20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15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1" xfId="0" applyFont="1" applyFill="1" applyBorder="1" applyAlignment="1" applyProtection="1">
      <alignment horizontal="left" vertical="top" wrapText="1"/>
      <protection hidden="1"/>
    </xf>
    <xf numFmtId="215" fontId="5" fillId="3" borderId="1" xfId="0" applyNumberFormat="1" applyFont="1" applyFill="1" applyBorder="1" applyAlignment="1">
      <alignment horizontal="left" vertical="center" wrapText="1"/>
    </xf>
    <xf numFmtId="215" fontId="18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15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3">
    <cellStyle name="Normal_Доходи" xfId="1"/>
    <cellStyle name="Звичайний" xfId="0" builtinId="0"/>
    <cellStyle name="Обычный_ZV1PIV98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zoomScale="75" zoomScaleNormal="75" zoomScaleSheetLayoutView="75" workbookViewId="0">
      <selection activeCell="B55" sqref="B55"/>
    </sheetView>
  </sheetViews>
  <sheetFormatPr defaultRowHeight="15.75" x14ac:dyDescent="0.25"/>
  <cols>
    <col min="1" max="1" width="14.375" style="35" customWidth="1"/>
    <col min="2" max="2" width="135.5" customWidth="1"/>
    <col min="3" max="3" width="12.875" customWidth="1"/>
    <col min="4" max="4" width="12.25" customWidth="1"/>
    <col min="5" max="5" width="13.25" customWidth="1"/>
    <col min="6" max="6" width="12.625" customWidth="1"/>
    <col min="7" max="8" width="12.125" customWidth="1"/>
  </cols>
  <sheetData>
    <row r="1" spans="1:8" ht="30.75" customHeight="1" x14ac:dyDescent="0.35">
      <c r="A1" s="32"/>
      <c r="B1" s="23"/>
      <c r="C1" s="23"/>
      <c r="D1" s="23"/>
      <c r="E1" s="71"/>
      <c r="F1" s="71"/>
      <c r="G1" s="71"/>
      <c r="H1" s="71"/>
    </row>
    <row r="2" spans="1:8" ht="23.25" hidden="1" customHeight="1" x14ac:dyDescent="0.25">
      <c r="A2" s="60"/>
      <c r="B2" s="60"/>
      <c r="C2" s="60"/>
      <c r="D2" s="60"/>
      <c r="E2" s="72"/>
      <c r="F2" s="72"/>
      <c r="G2" s="72"/>
      <c r="H2" s="72"/>
    </row>
    <row r="3" spans="1:8" ht="23.25" hidden="1" customHeight="1" x14ac:dyDescent="0.25">
      <c r="A3" s="60"/>
      <c r="B3" s="60"/>
      <c r="C3" s="60"/>
      <c r="D3" s="60"/>
      <c r="E3" s="72"/>
      <c r="F3" s="72"/>
      <c r="G3" s="72"/>
      <c r="H3" s="72"/>
    </row>
    <row r="4" spans="1:8" ht="23.25" hidden="1" customHeight="1" x14ac:dyDescent="0.25">
      <c r="A4" s="60"/>
      <c r="B4" s="60"/>
      <c r="C4" s="60"/>
      <c r="D4" s="60"/>
      <c r="E4" s="72"/>
      <c r="F4" s="72"/>
      <c r="G4" s="72"/>
      <c r="H4" s="72"/>
    </row>
    <row r="5" spans="1:8" ht="23.25" hidden="1" x14ac:dyDescent="0.25">
      <c r="A5" s="70"/>
      <c r="B5" s="70"/>
      <c r="C5" s="70"/>
      <c r="D5" s="70"/>
      <c r="E5" s="70"/>
      <c r="F5" s="70"/>
      <c r="G5" s="70"/>
      <c r="H5" s="70"/>
    </row>
    <row r="6" spans="1:8" ht="23.25" customHeight="1" x14ac:dyDescent="0.25">
      <c r="A6" s="61" t="s">
        <v>67</v>
      </c>
      <c r="B6" s="67" t="s">
        <v>181</v>
      </c>
      <c r="C6" s="68"/>
      <c r="D6" s="68"/>
      <c r="E6" s="68"/>
      <c r="F6" s="68"/>
      <c r="G6" s="68"/>
      <c r="H6" s="68"/>
    </row>
    <row r="7" spans="1:8" ht="23.25" x14ac:dyDescent="0.25">
      <c r="A7" s="39"/>
      <c r="B7" s="70" t="s">
        <v>66</v>
      </c>
      <c r="C7" s="70"/>
      <c r="D7" s="70"/>
      <c r="E7" s="70"/>
      <c r="F7" s="70"/>
      <c r="G7" s="70"/>
      <c r="H7" s="70"/>
    </row>
    <row r="8" spans="1:8" ht="23.25" x14ac:dyDescent="0.25">
      <c r="A8" s="24"/>
      <c r="B8" s="69" t="s">
        <v>184</v>
      </c>
      <c r="C8" s="69"/>
      <c r="D8" s="69"/>
      <c r="E8" s="69"/>
      <c r="F8" s="69"/>
      <c r="G8" s="69"/>
      <c r="H8" s="69"/>
    </row>
    <row r="9" spans="1:8" x14ac:dyDescent="0.25">
      <c r="A9" s="32"/>
      <c r="H9" s="65" t="s">
        <v>180</v>
      </c>
    </row>
    <row r="10" spans="1:8" ht="0.75" hidden="1" customHeight="1" x14ac:dyDescent="0.25">
      <c r="A10" s="32"/>
      <c r="B10" s="1"/>
      <c r="C10" s="1"/>
      <c r="D10" s="1"/>
    </row>
    <row r="11" spans="1:8" ht="140.25" customHeight="1" x14ac:dyDescent="0.25">
      <c r="A11" s="25" t="s">
        <v>28</v>
      </c>
      <c r="B11" s="43" t="s">
        <v>0</v>
      </c>
      <c r="C11" s="9" t="s">
        <v>165</v>
      </c>
      <c r="D11" s="9" t="s">
        <v>185</v>
      </c>
      <c r="E11" s="9" t="s">
        <v>186</v>
      </c>
      <c r="F11" s="9" t="s">
        <v>187</v>
      </c>
      <c r="G11" s="10" t="s">
        <v>188</v>
      </c>
      <c r="H11" s="10" t="s">
        <v>189</v>
      </c>
    </row>
    <row r="12" spans="1:8" ht="19.5" x14ac:dyDescent="0.25">
      <c r="A12" s="33">
        <v>10000000</v>
      </c>
      <c r="B12" s="14" t="s">
        <v>1</v>
      </c>
      <c r="C12" s="11">
        <f>SUM(C13,C16,C22,C25)</f>
        <v>1106620</v>
      </c>
      <c r="D12" s="11">
        <f>SUM(D13,D16,)</f>
        <v>296353.7</v>
      </c>
      <c r="E12" s="11">
        <f>SUM(E13,E16,E22,E25)</f>
        <v>1057910</v>
      </c>
      <c r="F12" s="11">
        <f>SUM(F13,F16,F22,F25)</f>
        <v>251292.9</v>
      </c>
      <c r="G12" s="11">
        <f>ROUND(F12/E12*100,1)</f>
        <v>23.8</v>
      </c>
      <c r="H12" s="11">
        <f t="shared" ref="H12:H31" si="0">ROUND(F12/D12*100,1)</f>
        <v>84.8</v>
      </c>
    </row>
    <row r="13" spans="1:8" ht="18.75" x14ac:dyDescent="0.25">
      <c r="A13" s="33">
        <v>11000000</v>
      </c>
      <c r="B13" s="42" t="s">
        <v>43</v>
      </c>
      <c r="C13" s="11">
        <f>SUM(C14:C15)</f>
        <v>1100300</v>
      </c>
      <c r="D13" s="11">
        <f>SUM(D14:D15)</f>
        <v>294269</v>
      </c>
      <c r="E13" s="11">
        <f>SUM(E14:E15)</f>
        <v>1049040</v>
      </c>
      <c r="F13" s="11">
        <f>SUM(F14:F15)</f>
        <v>248848.1</v>
      </c>
      <c r="G13" s="11">
        <f t="shared" ref="G13:G78" si="1">ROUND(F13/E13*100,1)</f>
        <v>23.7</v>
      </c>
      <c r="H13" s="11">
        <f t="shared" si="0"/>
        <v>84.6</v>
      </c>
    </row>
    <row r="14" spans="1:8" ht="18.75" x14ac:dyDescent="0.25">
      <c r="A14" s="34">
        <v>11010000</v>
      </c>
      <c r="B14" s="15" t="s">
        <v>133</v>
      </c>
      <c r="C14" s="12">
        <v>1018910</v>
      </c>
      <c r="D14" s="12">
        <v>259816.3</v>
      </c>
      <c r="E14" s="12">
        <v>935040</v>
      </c>
      <c r="F14" s="12">
        <v>207544.5</v>
      </c>
      <c r="G14" s="13">
        <f t="shared" si="1"/>
        <v>22.2</v>
      </c>
      <c r="H14" s="13">
        <f t="shared" si="0"/>
        <v>79.900000000000006</v>
      </c>
    </row>
    <row r="15" spans="1:8" ht="18.75" x14ac:dyDescent="0.25">
      <c r="A15" s="34">
        <v>11020000</v>
      </c>
      <c r="B15" s="15" t="s">
        <v>2</v>
      </c>
      <c r="C15" s="12">
        <v>81390</v>
      </c>
      <c r="D15" s="12">
        <v>34452.699999999997</v>
      </c>
      <c r="E15" s="12">
        <v>114000</v>
      </c>
      <c r="F15" s="12">
        <v>41303.599999999999</v>
      </c>
      <c r="G15" s="13">
        <f t="shared" si="1"/>
        <v>36.200000000000003</v>
      </c>
      <c r="H15" s="13">
        <f t="shared" si="0"/>
        <v>119.9</v>
      </c>
    </row>
    <row r="16" spans="1:8" ht="16.5" customHeight="1" x14ac:dyDescent="0.25">
      <c r="A16" s="33">
        <v>13000000</v>
      </c>
      <c r="B16" s="22" t="s">
        <v>176</v>
      </c>
      <c r="C16" s="11">
        <f>SUM(C17:C21)</f>
        <v>6320</v>
      </c>
      <c r="D16" s="11">
        <f>SUM(D17:D25)</f>
        <v>2084.7000000000003</v>
      </c>
      <c r="E16" s="11">
        <f>SUM(E17:E21)</f>
        <v>8870</v>
      </c>
      <c r="F16" s="11">
        <f>SUM(F17:F21)</f>
        <v>2444.7999999999997</v>
      </c>
      <c r="G16" s="11">
        <f t="shared" si="1"/>
        <v>27.6</v>
      </c>
      <c r="H16" s="11">
        <f t="shared" si="0"/>
        <v>117.3</v>
      </c>
    </row>
    <row r="17" spans="1:8" ht="22.5" hidden="1" customHeight="1" x14ac:dyDescent="0.25">
      <c r="A17" s="34">
        <v>13010000</v>
      </c>
      <c r="B17" s="15" t="s">
        <v>58</v>
      </c>
      <c r="C17" s="12"/>
      <c r="D17" s="12"/>
      <c r="E17" s="12"/>
      <c r="F17" s="12"/>
      <c r="G17" s="13"/>
      <c r="H17" s="13"/>
    </row>
    <row r="18" spans="1:8" ht="18.75" x14ac:dyDescent="0.25">
      <c r="A18" s="34">
        <v>13020000</v>
      </c>
      <c r="B18" s="15" t="s">
        <v>59</v>
      </c>
      <c r="C18" s="12">
        <v>4360</v>
      </c>
      <c r="D18" s="12">
        <v>1137.7</v>
      </c>
      <c r="E18" s="12">
        <v>4830</v>
      </c>
      <c r="F18" s="12">
        <v>1166.8</v>
      </c>
      <c r="G18" s="13">
        <f t="shared" si="1"/>
        <v>24.2</v>
      </c>
      <c r="H18" s="13">
        <f t="shared" si="0"/>
        <v>102.6</v>
      </c>
    </row>
    <row r="19" spans="1:8" ht="21" customHeight="1" x14ac:dyDescent="0.25">
      <c r="A19" s="34">
        <v>13030000</v>
      </c>
      <c r="B19" s="15" t="s">
        <v>179</v>
      </c>
      <c r="C19" s="12">
        <v>1960</v>
      </c>
      <c r="D19" s="12">
        <v>948.7</v>
      </c>
      <c r="E19" s="12">
        <v>4040</v>
      </c>
      <c r="F19" s="12">
        <v>1274.0999999999999</v>
      </c>
      <c r="G19" s="13">
        <f t="shared" si="1"/>
        <v>31.5</v>
      </c>
      <c r="H19" s="13">
        <f t="shared" si="0"/>
        <v>134.30000000000001</v>
      </c>
    </row>
    <row r="20" spans="1:8" ht="18.75" hidden="1" x14ac:dyDescent="0.25">
      <c r="A20" s="34">
        <v>13050000</v>
      </c>
      <c r="B20" s="15" t="s">
        <v>13</v>
      </c>
      <c r="C20" s="13"/>
      <c r="D20" s="13"/>
      <c r="E20" s="13"/>
      <c r="F20" s="13"/>
      <c r="G20" s="13" t="e">
        <f t="shared" si="1"/>
        <v>#DIV/0!</v>
      </c>
      <c r="H20" s="13" t="e">
        <f t="shared" si="0"/>
        <v>#DIV/0!</v>
      </c>
    </row>
    <row r="21" spans="1:8" ht="6" hidden="1" customHeight="1" x14ac:dyDescent="0.25">
      <c r="A21" s="34">
        <v>13070000</v>
      </c>
      <c r="B21" s="15" t="s">
        <v>92</v>
      </c>
      <c r="C21" s="13"/>
      <c r="D21" s="13">
        <v>-1.7</v>
      </c>
      <c r="E21" s="13"/>
      <c r="F21" s="13">
        <v>3.9</v>
      </c>
      <c r="G21" s="13"/>
      <c r="H21" s="13"/>
    </row>
    <row r="22" spans="1:8" ht="12" hidden="1" customHeight="1" x14ac:dyDescent="0.25">
      <c r="A22" s="33">
        <v>14000000</v>
      </c>
      <c r="B22" s="22" t="s">
        <v>16</v>
      </c>
      <c r="C22" s="11"/>
      <c r="D22" s="11"/>
      <c r="E22" s="11"/>
      <c r="F22" s="11"/>
      <c r="G22" s="13" t="e">
        <f t="shared" si="1"/>
        <v>#DIV/0!</v>
      </c>
      <c r="H22" s="13" t="e">
        <f t="shared" si="0"/>
        <v>#DIV/0!</v>
      </c>
    </row>
    <row r="23" spans="1:8" ht="6" hidden="1" customHeight="1" x14ac:dyDescent="0.25">
      <c r="A23" s="34">
        <v>14060200</v>
      </c>
      <c r="B23" s="15" t="s">
        <v>17</v>
      </c>
      <c r="C23" s="13"/>
      <c r="D23" s="13"/>
      <c r="E23" s="13"/>
      <c r="F23" s="13"/>
      <c r="G23" s="13" t="e">
        <f t="shared" si="1"/>
        <v>#DIV/0!</v>
      </c>
      <c r="H23" s="13" t="e">
        <f t="shared" si="0"/>
        <v>#DIV/0!</v>
      </c>
    </row>
    <row r="24" spans="1:8" ht="9.75" hidden="1" customHeight="1" x14ac:dyDescent="0.25">
      <c r="A24" s="34">
        <v>14060900</v>
      </c>
      <c r="B24" s="15" t="s">
        <v>49</v>
      </c>
      <c r="C24" s="13"/>
      <c r="D24" s="13"/>
      <c r="E24" s="13"/>
      <c r="F24" s="13"/>
      <c r="G24" s="13" t="e">
        <f t="shared" si="1"/>
        <v>#DIV/0!</v>
      </c>
      <c r="H24" s="13" t="e">
        <f t="shared" si="0"/>
        <v>#DIV/0!</v>
      </c>
    </row>
    <row r="25" spans="1:8" ht="11.25" hidden="1" customHeight="1" x14ac:dyDescent="0.25">
      <c r="A25" s="34">
        <v>19010000</v>
      </c>
      <c r="B25" s="15" t="s">
        <v>57</v>
      </c>
      <c r="C25" s="13"/>
      <c r="D25" s="13"/>
      <c r="E25" s="12"/>
      <c r="F25" s="12"/>
      <c r="G25" s="13" t="e">
        <f t="shared" si="1"/>
        <v>#DIV/0!</v>
      </c>
      <c r="H25" s="13" t="e">
        <f t="shared" si="0"/>
        <v>#DIV/0!</v>
      </c>
    </row>
    <row r="26" spans="1:8" ht="19.5" x14ac:dyDescent="0.25">
      <c r="A26" s="33">
        <v>20000000</v>
      </c>
      <c r="B26" s="14" t="s">
        <v>3</v>
      </c>
      <c r="C26" s="11">
        <f>SUM(C27,C32,C37)</f>
        <v>23070</v>
      </c>
      <c r="D26" s="11">
        <f>SUM(D27,D32,D37)</f>
        <v>6569</v>
      </c>
      <c r="E26" s="11">
        <f>SUM(E27,E32,E37)</f>
        <v>28119</v>
      </c>
      <c r="F26" s="11">
        <f>SUM(F27,F32,F37)</f>
        <v>6727.1</v>
      </c>
      <c r="G26" s="11">
        <f t="shared" si="1"/>
        <v>23.9</v>
      </c>
      <c r="H26" s="11">
        <f t="shared" si="0"/>
        <v>102.4</v>
      </c>
    </row>
    <row r="27" spans="1:8" ht="18.75" x14ac:dyDescent="0.25">
      <c r="A27" s="33">
        <v>21000000</v>
      </c>
      <c r="B27" s="22" t="s">
        <v>4</v>
      </c>
      <c r="C27" s="11">
        <f>SUM(C28:C31)</f>
        <v>890</v>
      </c>
      <c r="D27" s="11">
        <f>SUM(D28:D31)</f>
        <v>294.10000000000002</v>
      </c>
      <c r="E27" s="11">
        <f>SUM(E28:E31)</f>
        <v>700</v>
      </c>
      <c r="F27" s="11">
        <f>SUM(F28:F31)</f>
        <v>136.9</v>
      </c>
      <c r="G27" s="11">
        <f t="shared" si="1"/>
        <v>19.600000000000001</v>
      </c>
      <c r="H27" s="11">
        <f t="shared" si="0"/>
        <v>46.5</v>
      </c>
    </row>
    <row r="28" spans="1:8" ht="37.5" x14ac:dyDescent="0.25">
      <c r="A28" s="34">
        <v>21010300</v>
      </c>
      <c r="B28" s="15" t="s">
        <v>123</v>
      </c>
      <c r="C28" s="12">
        <v>390</v>
      </c>
      <c r="D28" s="12">
        <v>138.80000000000001</v>
      </c>
      <c r="E28" s="12">
        <v>400</v>
      </c>
      <c r="F28" s="12">
        <v>60.8</v>
      </c>
      <c r="G28" s="13">
        <f t="shared" si="1"/>
        <v>15.2</v>
      </c>
      <c r="H28" s="13">
        <f t="shared" si="0"/>
        <v>43.8</v>
      </c>
    </row>
    <row r="29" spans="1:8" ht="18.75" hidden="1" x14ac:dyDescent="0.25">
      <c r="A29" s="34">
        <v>21050000</v>
      </c>
      <c r="B29" s="15" t="s">
        <v>26</v>
      </c>
      <c r="C29" s="12"/>
      <c r="D29" s="12"/>
      <c r="E29" s="12"/>
      <c r="F29" s="12"/>
      <c r="G29" s="13"/>
      <c r="H29" s="13"/>
    </row>
    <row r="30" spans="1:8" ht="18.75" x14ac:dyDescent="0.25">
      <c r="A30" s="34">
        <v>21080500</v>
      </c>
      <c r="B30" s="15" t="s">
        <v>21</v>
      </c>
      <c r="C30" s="12">
        <v>500</v>
      </c>
      <c r="D30" s="12">
        <v>148.30000000000001</v>
      </c>
      <c r="E30" s="12">
        <v>300</v>
      </c>
      <c r="F30" s="12">
        <v>70.3</v>
      </c>
      <c r="G30" s="13">
        <f t="shared" si="1"/>
        <v>23.4</v>
      </c>
      <c r="H30" s="13">
        <f t="shared" si="0"/>
        <v>47.4</v>
      </c>
    </row>
    <row r="31" spans="1:8" ht="18.75" x14ac:dyDescent="0.25">
      <c r="A31" s="34">
        <v>21081700</v>
      </c>
      <c r="B31" s="15" t="s">
        <v>162</v>
      </c>
      <c r="C31" s="12"/>
      <c r="D31" s="12">
        <v>7</v>
      </c>
      <c r="E31" s="12"/>
      <c r="F31" s="12">
        <v>5.8</v>
      </c>
      <c r="G31" s="13"/>
      <c r="H31" s="13">
        <f t="shared" si="0"/>
        <v>82.9</v>
      </c>
    </row>
    <row r="32" spans="1:8" ht="18.75" x14ac:dyDescent="0.25">
      <c r="A32" s="33">
        <v>22000000</v>
      </c>
      <c r="B32" s="22" t="s">
        <v>27</v>
      </c>
      <c r="C32" s="11">
        <f>SUM(C33:C36)</f>
        <v>21280</v>
      </c>
      <c r="D32" s="11">
        <f>SUM(D33:D36)</f>
        <v>5843.5</v>
      </c>
      <c r="E32" s="11">
        <f>SUM(E33:E36)</f>
        <v>26918</v>
      </c>
      <c r="F32" s="11">
        <f>SUM(F33:F36)</f>
        <v>5058.3</v>
      </c>
      <c r="G32" s="11">
        <f t="shared" si="1"/>
        <v>18.8</v>
      </c>
      <c r="H32" s="11">
        <f t="shared" ref="H32:H38" si="2">ROUND(F32/D32*100,1)</f>
        <v>86.6</v>
      </c>
    </row>
    <row r="33" spans="1:8" ht="18.75" x14ac:dyDescent="0.25">
      <c r="A33" s="34">
        <v>22010000</v>
      </c>
      <c r="B33" s="15" t="s">
        <v>37</v>
      </c>
      <c r="C33" s="12">
        <v>21000</v>
      </c>
      <c r="D33" s="12">
        <v>5767.3</v>
      </c>
      <c r="E33" s="12">
        <v>26584</v>
      </c>
      <c r="F33" s="12">
        <v>4997.6000000000004</v>
      </c>
      <c r="G33" s="13">
        <f t="shared" si="1"/>
        <v>18.8</v>
      </c>
      <c r="H33" s="13">
        <f t="shared" si="2"/>
        <v>86.7</v>
      </c>
    </row>
    <row r="34" spans="1:8" ht="37.5" x14ac:dyDescent="0.25">
      <c r="A34" s="34">
        <v>22080400</v>
      </c>
      <c r="B34" s="15" t="s">
        <v>167</v>
      </c>
      <c r="C34" s="12">
        <v>180</v>
      </c>
      <c r="D34" s="12">
        <v>51</v>
      </c>
      <c r="E34" s="12">
        <v>250</v>
      </c>
      <c r="F34" s="12">
        <v>32</v>
      </c>
      <c r="G34" s="13">
        <f t="shared" si="1"/>
        <v>12.8</v>
      </c>
      <c r="H34" s="13">
        <f t="shared" si="2"/>
        <v>62.7</v>
      </c>
    </row>
    <row r="35" spans="1:8" ht="18.75" hidden="1" x14ac:dyDescent="0.25">
      <c r="A35" s="34">
        <v>22120000</v>
      </c>
      <c r="B35" s="15" t="s">
        <v>22</v>
      </c>
      <c r="C35" s="12"/>
      <c r="D35" s="12"/>
      <c r="E35" s="12"/>
      <c r="F35" s="12"/>
      <c r="G35" s="13" t="e">
        <f t="shared" si="1"/>
        <v>#DIV/0!</v>
      </c>
      <c r="H35" s="13" t="e">
        <f t="shared" si="2"/>
        <v>#DIV/0!</v>
      </c>
    </row>
    <row r="36" spans="1:8" ht="56.25" x14ac:dyDescent="0.25">
      <c r="A36" s="34">
        <v>22130000</v>
      </c>
      <c r="B36" s="15" t="s">
        <v>94</v>
      </c>
      <c r="C36" s="12">
        <v>100</v>
      </c>
      <c r="D36" s="12">
        <v>25.2</v>
      </c>
      <c r="E36" s="12">
        <v>84</v>
      </c>
      <c r="F36" s="12">
        <v>28.7</v>
      </c>
      <c r="G36" s="13">
        <f t="shared" si="1"/>
        <v>34.200000000000003</v>
      </c>
      <c r="H36" s="13">
        <f t="shared" si="2"/>
        <v>113.9</v>
      </c>
    </row>
    <row r="37" spans="1:8" ht="18.75" x14ac:dyDescent="0.25">
      <c r="A37" s="33">
        <v>24000000</v>
      </c>
      <c r="B37" s="22" t="s">
        <v>18</v>
      </c>
      <c r="C37" s="11">
        <f>SUM(C38:C40)</f>
        <v>900</v>
      </c>
      <c r="D37" s="11">
        <f>SUM(D38:D40)</f>
        <v>431.4</v>
      </c>
      <c r="E37" s="11">
        <f>SUM(E38:E40)</f>
        <v>501</v>
      </c>
      <c r="F37" s="11">
        <f>SUM(F38:F40)</f>
        <v>1531.9</v>
      </c>
      <c r="G37" s="11" t="s">
        <v>194</v>
      </c>
      <c r="H37" s="11" t="s">
        <v>193</v>
      </c>
    </row>
    <row r="38" spans="1:8" ht="37.5" hidden="1" x14ac:dyDescent="0.25">
      <c r="A38" s="33">
        <v>24030000</v>
      </c>
      <c r="B38" s="15" t="s">
        <v>36</v>
      </c>
      <c r="C38" s="13"/>
      <c r="D38" s="11"/>
      <c r="E38" s="11"/>
      <c r="F38" s="11"/>
      <c r="G38" s="11" t="e">
        <f t="shared" si="1"/>
        <v>#DIV/0!</v>
      </c>
      <c r="H38" s="13" t="e">
        <f t="shared" si="2"/>
        <v>#DIV/0!</v>
      </c>
    </row>
    <row r="39" spans="1:8" ht="18.75" x14ac:dyDescent="0.25">
      <c r="A39" s="34">
        <v>24060000</v>
      </c>
      <c r="B39" s="15" t="s">
        <v>21</v>
      </c>
      <c r="C39" s="12">
        <v>900</v>
      </c>
      <c r="D39" s="12">
        <v>431.4</v>
      </c>
      <c r="E39" s="12">
        <v>501</v>
      </c>
      <c r="F39" s="12">
        <v>1531.9</v>
      </c>
      <c r="G39" s="13" t="s">
        <v>194</v>
      </c>
      <c r="H39" s="13" t="s">
        <v>193</v>
      </c>
    </row>
    <row r="40" spans="1:8" ht="18.75" hidden="1" x14ac:dyDescent="0.25">
      <c r="A40" s="34" t="s">
        <v>68</v>
      </c>
      <c r="B40" s="15" t="s">
        <v>95</v>
      </c>
      <c r="C40" s="12"/>
      <c r="D40" s="12"/>
      <c r="E40" s="12"/>
      <c r="F40" s="12"/>
      <c r="G40" s="13"/>
      <c r="H40" s="13"/>
    </row>
    <row r="41" spans="1:8" ht="18" customHeight="1" x14ac:dyDescent="0.25">
      <c r="A41" s="34"/>
      <c r="B41" s="22" t="s">
        <v>14</v>
      </c>
      <c r="C41" s="11">
        <f>SUM(C12,C26)</f>
        <v>1129690</v>
      </c>
      <c r="D41" s="11">
        <f>SUM(D12,D26)</f>
        <v>302922.7</v>
      </c>
      <c r="E41" s="11">
        <f>SUM(E12,E26)</f>
        <v>1086029</v>
      </c>
      <c r="F41" s="11">
        <f>SUM(F12,F26)</f>
        <v>258020</v>
      </c>
      <c r="G41" s="11">
        <f t="shared" si="1"/>
        <v>23.8</v>
      </c>
      <c r="H41" s="11">
        <f>ROUND(F41/D41*100,1)</f>
        <v>85.2</v>
      </c>
    </row>
    <row r="42" spans="1:8" ht="19.5" x14ac:dyDescent="0.25">
      <c r="A42" s="33">
        <v>40000000</v>
      </c>
      <c r="B42" s="14" t="s">
        <v>5</v>
      </c>
      <c r="C42" s="11">
        <f>C43+C55</f>
        <v>687277.8</v>
      </c>
      <c r="D42" s="11">
        <f>D43+D55</f>
        <v>131306.29999999999</v>
      </c>
      <c r="E42" s="11">
        <f>E43+E55</f>
        <v>503361.30000000005</v>
      </c>
      <c r="F42" s="11">
        <f>F43+F55</f>
        <v>120211.59999999999</v>
      </c>
      <c r="G42" s="11">
        <f t="shared" si="1"/>
        <v>23.9</v>
      </c>
      <c r="H42" s="11">
        <f>ROUND(F42/D42*100,1)</f>
        <v>91.6</v>
      </c>
    </row>
    <row r="43" spans="1:8" ht="18.75" x14ac:dyDescent="0.25">
      <c r="A43" s="33">
        <v>41020000</v>
      </c>
      <c r="B43" s="22" t="s">
        <v>19</v>
      </c>
      <c r="C43" s="11">
        <f>C44+C45+C46+C47+C48+C49+C50+C51+C52+C53+C54</f>
        <v>284881.8</v>
      </c>
      <c r="D43" s="11">
        <f>D44+D45+D46+D47+D48+D49+D50+D51+D52+D53+D54</f>
        <v>67659.899999999994</v>
      </c>
      <c r="E43" s="11">
        <f>E44+E45+E46+E47+E48+E49+E50+E51+E52+E53+E54</f>
        <v>211870.6</v>
      </c>
      <c r="F43" s="11">
        <f>F44+F45+F46+F47+F48+F49+F50+F51+F52+F53+F54</f>
        <v>53500.2</v>
      </c>
      <c r="G43" s="11">
        <f t="shared" si="1"/>
        <v>25.3</v>
      </c>
      <c r="H43" s="11">
        <f>ROUND(F43/D43*100,1)</f>
        <v>79.099999999999994</v>
      </c>
    </row>
    <row r="44" spans="1:8" ht="18.75" x14ac:dyDescent="0.25">
      <c r="A44" s="26">
        <v>41020100</v>
      </c>
      <c r="B44" s="15" t="s">
        <v>60</v>
      </c>
      <c r="C44" s="12">
        <v>158979.9</v>
      </c>
      <c r="D44" s="12">
        <v>39744.9</v>
      </c>
      <c r="E44" s="12">
        <v>105602.1</v>
      </c>
      <c r="F44" s="12">
        <v>26400.6</v>
      </c>
      <c r="G44" s="13">
        <f t="shared" si="1"/>
        <v>25</v>
      </c>
      <c r="H44" s="13">
        <f>ROUND(F44/D44*100,1)</f>
        <v>66.400000000000006</v>
      </c>
    </row>
    <row r="45" spans="1:8" ht="37.5" x14ac:dyDescent="0.25">
      <c r="A45" s="26" t="s">
        <v>74</v>
      </c>
      <c r="B45" s="15" t="s">
        <v>73</v>
      </c>
      <c r="C45" s="12">
        <v>111659.7</v>
      </c>
      <c r="D45" s="12">
        <v>27915</v>
      </c>
      <c r="E45" s="12">
        <v>105558.39999999999</v>
      </c>
      <c r="F45" s="12">
        <v>26389.5</v>
      </c>
      <c r="G45" s="13">
        <f t="shared" si="1"/>
        <v>25</v>
      </c>
      <c r="H45" s="13">
        <f>ROUND(F45/D45*100,1)</f>
        <v>94.5</v>
      </c>
    </row>
    <row r="46" spans="1:8" ht="1.1499999999999999" hidden="1" customHeight="1" x14ac:dyDescent="0.25">
      <c r="A46" s="27">
        <v>41020600</v>
      </c>
      <c r="B46" s="16" t="s">
        <v>64</v>
      </c>
      <c r="C46" s="12"/>
      <c r="D46" s="12"/>
      <c r="E46" s="12"/>
      <c r="F46" s="12"/>
      <c r="G46" s="13"/>
      <c r="H46" s="13"/>
    </row>
    <row r="47" spans="1:8" ht="13.15" hidden="1" customHeight="1" x14ac:dyDescent="0.25">
      <c r="A47" s="26">
        <v>41021100</v>
      </c>
      <c r="B47" s="15" t="s">
        <v>23</v>
      </c>
      <c r="C47" s="13"/>
      <c r="D47" s="13"/>
      <c r="E47" s="13"/>
      <c r="F47" s="13"/>
      <c r="G47" s="13" t="e">
        <f t="shared" si="1"/>
        <v>#DIV/0!</v>
      </c>
      <c r="H47" s="13" t="e">
        <f t="shared" ref="H47:H55" si="3">ROUND(F47/D47*100,1)</f>
        <v>#DIV/0!</v>
      </c>
    </row>
    <row r="48" spans="1:8" ht="56.25" hidden="1" x14ac:dyDescent="0.25">
      <c r="A48" s="27">
        <v>41021100</v>
      </c>
      <c r="B48" s="15" t="s">
        <v>158</v>
      </c>
      <c r="C48" s="13"/>
      <c r="D48" s="12"/>
      <c r="E48" s="13"/>
      <c r="F48" s="13"/>
      <c r="G48" s="13"/>
      <c r="H48" s="13"/>
    </row>
    <row r="49" spans="1:8" ht="14.45" hidden="1" customHeight="1" x14ac:dyDescent="0.25">
      <c r="A49" s="26">
        <v>41021200</v>
      </c>
      <c r="B49" s="15" t="s">
        <v>30</v>
      </c>
      <c r="C49" s="12"/>
      <c r="D49" s="12"/>
      <c r="E49" s="12"/>
      <c r="F49" s="13"/>
      <c r="G49" s="13" t="e">
        <f t="shared" si="1"/>
        <v>#DIV/0!</v>
      </c>
      <c r="H49" s="13" t="e">
        <f t="shared" si="3"/>
        <v>#DIV/0!</v>
      </c>
    </row>
    <row r="50" spans="1:8" ht="18" hidden="1" customHeight="1" x14ac:dyDescent="0.25">
      <c r="A50" s="26">
        <v>41021300</v>
      </c>
      <c r="B50" s="15" t="s">
        <v>31</v>
      </c>
      <c r="C50" s="12"/>
      <c r="D50" s="12"/>
      <c r="E50" s="12"/>
      <c r="F50" s="12"/>
      <c r="G50" s="13" t="e">
        <f t="shared" si="1"/>
        <v>#DIV/0!</v>
      </c>
      <c r="H50" s="13" t="e">
        <f t="shared" si="3"/>
        <v>#DIV/0!</v>
      </c>
    </row>
    <row r="51" spans="1:8" ht="7.15" hidden="1" customHeight="1" x14ac:dyDescent="0.25">
      <c r="A51" s="26">
        <v>41021600</v>
      </c>
      <c r="B51" s="15" t="s">
        <v>45</v>
      </c>
      <c r="C51" s="12"/>
      <c r="D51" s="17"/>
      <c r="E51" s="12"/>
      <c r="F51" s="13"/>
      <c r="G51" s="13" t="e">
        <f t="shared" si="1"/>
        <v>#DIV/0!</v>
      </c>
      <c r="H51" s="13" t="e">
        <f t="shared" si="3"/>
        <v>#DIV/0!</v>
      </c>
    </row>
    <row r="52" spans="1:8" ht="12" hidden="1" customHeight="1" x14ac:dyDescent="0.25">
      <c r="A52" s="26">
        <v>41021700</v>
      </c>
      <c r="B52" s="15" t="s">
        <v>24</v>
      </c>
      <c r="C52" s="13"/>
      <c r="D52" s="17"/>
      <c r="E52" s="13"/>
      <c r="F52" s="13"/>
      <c r="G52" s="13" t="e">
        <f t="shared" si="1"/>
        <v>#DIV/0!</v>
      </c>
      <c r="H52" s="13" t="e">
        <f t="shared" si="3"/>
        <v>#DIV/0!</v>
      </c>
    </row>
    <row r="53" spans="1:8" ht="14.45" hidden="1" customHeight="1" x14ac:dyDescent="0.25">
      <c r="A53" s="26">
        <v>41021800</v>
      </c>
      <c r="B53" s="15" t="s">
        <v>32</v>
      </c>
      <c r="C53" s="13"/>
      <c r="D53" s="12"/>
      <c r="E53" s="13"/>
      <c r="F53" s="13"/>
      <c r="G53" s="13" t="e">
        <f t="shared" si="1"/>
        <v>#DIV/0!</v>
      </c>
      <c r="H53" s="13" t="e">
        <f t="shared" si="3"/>
        <v>#DIV/0!</v>
      </c>
    </row>
    <row r="54" spans="1:8" ht="56.25" x14ac:dyDescent="0.25">
      <c r="A54" s="26">
        <v>41021300</v>
      </c>
      <c r="B54" s="15" t="s">
        <v>177</v>
      </c>
      <c r="C54" s="13">
        <v>14242.2</v>
      </c>
      <c r="D54" s="12"/>
      <c r="E54" s="13">
        <v>710.1</v>
      </c>
      <c r="F54" s="13">
        <v>710.1</v>
      </c>
      <c r="G54" s="13">
        <f t="shared" si="1"/>
        <v>100</v>
      </c>
      <c r="H54" s="13"/>
    </row>
    <row r="55" spans="1:8" ht="18.75" x14ac:dyDescent="0.25">
      <c r="A55" s="28">
        <v>41030000</v>
      </c>
      <c r="B55" s="22" t="s">
        <v>44</v>
      </c>
      <c r="C55" s="11">
        <f>SUM(C56:C96)</f>
        <v>402396.00000000006</v>
      </c>
      <c r="D55" s="11">
        <f>SUM(D56:D96)</f>
        <v>63646.400000000001</v>
      </c>
      <c r="E55" s="11">
        <f>SUM(E56:E96)</f>
        <v>291490.7</v>
      </c>
      <c r="F55" s="11">
        <f>SUM(F56:F96)</f>
        <v>66711.399999999994</v>
      </c>
      <c r="G55" s="11">
        <f t="shared" si="1"/>
        <v>22.9</v>
      </c>
      <c r="H55" s="11">
        <f t="shared" si="3"/>
        <v>104.8</v>
      </c>
    </row>
    <row r="56" spans="1:8" ht="18.600000000000001" hidden="1" customHeight="1" x14ac:dyDescent="0.25">
      <c r="A56" s="51">
        <v>41030300</v>
      </c>
      <c r="B56" s="15" t="s">
        <v>119</v>
      </c>
      <c r="C56" s="13"/>
      <c r="D56" s="13"/>
      <c r="E56" s="13"/>
      <c r="F56" s="13"/>
      <c r="G56" s="13"/>
      <c r="H56" s="13"/>
    </row>
    <row r="57" spans="1:8" ht="34.15" hidden="1" customHeight="1" x14ac:dyDescent="0.25">
      <c r="A57" s="51">
        <v>41030400</v>
      </c>
      <c r="B57" s="15" t="s">
        <v>147</v>
      </c>
      <c r="C57" s="13"/>
      <c r="D57" s="13"/>
      <c r="E57" s="13"/>
      <c r="F57" s="13"/>
      <c r="G57" s="13"/>
      <c r="H57" s="13"/>
    </row>
    <row r="58" spans="1:8" ht="154.5" customHeight="1" x14ac:dyDescent="0.25">
      <c r="A58" s="51">
        <v>41030500</v>
      </c>
      <c r="B58" s="15" t="s">
        <v>175</v>
      </c>
      <c r="C58" s="13">
        <v>18195.400000000001</v>
      </c>
      <c r="D58" s="13"/>
      <c r="E58" s="13"/>
      <c r="F58" s="13"/>
      <c r="G58" s="13"/>
      <c r="H58" s="13"/>
    </row>
    <row r="59" spans="1:8" ht="41.45" hidden="1" customHeight="1" x14ac:dyDescent="0.25">
      <c r="A59" s="26">
        <v>41030600</v>
      </c>
      <c r="B59" s="15" t="s">
        <v>124</v>
      </c>
      <c r="C59" s="12"/>
      <c r="D59" s="12"/>
      <c r="E59" s="12"/>
      <c r="F59" s="12"/>
      <c r="G59" s="13"/>
      <c r="H59" s="13"/>
    </row>
    <row r="60" spans="1:8" ht="40.5" hidden="1" customHeight="1" x14ac:dyDescent="0.25">
      <c r="A60" s="26">
        <v>41030800</v>
      </c>
      <c r="B60" s="38" t="s">
        <v>121</v>
      </c>
      <c r="C60" s="12"/>
      <c r="D60" s="12"/>
      <c r="E60" s="12"/>
      <c r="F60" s="12"/>
      <c r="G60" s="13"/>
      <c r="H60" s="13"/>
    </row>
    <row r="61" spans="1:8" ht="37.5" hidden="1" x14ac:dyDescent="0.25">
      <c r="A61" s="26">
        <v>41031200</v>
      </c>
      <c r="B61" s="54" t="s">
        <v>163</v>
      </c>
      <c r="C61" s="12"/>
      <c r="D61" s="55"/>
      <c r="E61" s="12"/>
      <c r="F61" s="12"/>
      <c r="G61" s="13"/>
      <c r="H61" s="13"/>
    </row>
    <row r="62" spans="1:8" ht="124.15" hidden="1" customHeight="1" x14ac:dyDescent="0.25">
      <c r="A62" s="26">
        <v>41031300</v>
      </c>
      <c r="B62" s="15" t="s">
        <v>125</v>
      </c>
      <c r="C62" s="12"/>
      <c r="D62" s="12"/>
      <c r="E62" s="12"/>
      <c r="F62" s="12"/>
      <c r="G62" s="13"/>
      <c r="H62" s="13"/>
    </row>
    <row r="63" spans="1:8" ht="37.5" hidden="1" x14ac:dyDescent="0.25">
      <c r="A63" s="26">
        <v>41031600</v>
      </c>
      <c r="B63" s="15" t="s">
        <v>132</v>
      </c>
      <c r="C63" s="12"/>
      <c r="D63" s="12"/>
      <c r="E63" s="12"/>
      <c r="F63" s="12"/>
      <c r="G63" s="13"/>
      <c r="H63" s="13"/>
    </row>
    <row r="64" spans="1:8" ht="55.15" hidden="1" customHeight="1" x14ac:dyDescent="0.25">
      <c r="A64" s="26">
        <v>41031900</v>
      </c>
      <c r="B64" s="15" t="s">
        <v>139</v>
      </c>
      <c r="C64" s="12"/>
      <c r="D64" s="12"/>
      <c r="E64" s="12"/>
      <c r="F64" s="12"/>
      <c r="G64" s="13"/>
      <c r="H64" s="13"/>
    </row>
    <row r="65" spans="1:8" ht="18.75" x14ac:dyDescent="0.25">
      <c r="A65" s="26">
        <v>41031900</v>
      </c>
      <c r="B65" s="15" t="s">
        <v>170</v>
      </c>
      <c r="C65" s="13">
        <v>36769</v>
      </c>
      <c r="D65" s="13"/>
      <c r="E65" s="13"/>
      <c r="F65" s="13"/>
      <c r="G65" s="13"/>
      <c r="H65" s="13"/>
    </row>
    <row r="66" spans="1:8" s="40" customFormat="1" ht="37.5" x14ac:dyDescent="0.25">
      <c r="A66" s="26">
        <v>41032800</v>
      </c>
      <c r="B66" s="15" t="s">
        <v>171</v>
      </c>
      <c r="C66" s="13">
        <v>21272</v>
      </c>
      <c r="D66" s="13"/>
      <c r="E66" s="13"/>
      <c r="F66" s="13"/>
      <c r="G66" s="13"/>
      <c r="H66" s="13"/>
    </row>
    <row r="67" spans="1:8" s="40" customFormat="1" ht="37.5" x14ac:dyDescent="0.25">
      <c r="A67" s="26">
        <v>41032900</v>
      </c>
      <c r="B67" s="15" t="s">
        <v>172</v>
      </c>
      <c r="C67" s="13">
        <v>4806.3</v>
      </c>
      <c r="D67" s="13"/>
      <c r="E67" s="13"/>
      <c r="F67" s="13">
        <v>259.89999999999998</v>
      </c>
      <c r="G67" s="13"/>
      <c r="H67" s="13"/>
    </row>
    <row r="68" spans="1:8" s="40" customFormat="1" ht="37.5" x14ac:dyDescent="0.25">
      <c r="A68" s="26">
        <v>41033000</v>
      </c>
      <c r="B68" s="15" t="s">
        <v>134</v>
      </c>
      <c r="C68" s="13">
        <v>65014.2</v>
      </c>
      <c r="D68" s="13">
        <v>15254.7</v>
      </c>
      <c r="E68" s="13">
        <v>52543.199999999997</v>
      </c>
      <c r="F68" s="13">
        <v>13135.8</v>
      </c>
      <c r="G68" s="13">
        <f t="shared" si="1"/>
        <v>25</v>
      </c>
      <c r="H68" s="13">
        <f>ROUND(F68/D68*100,1)</f>
        <v>86.1</v>
      </c>
    </row>
    <row r="69" spans="1:8" s="40" customFormat="1" ht="37.5" hidden="1" x14ac:dyDescent="0.25">
      <c r="A69" s="26">
        <v>41033400</v>
      </c>
      <c r="B69" s="15" t="s">
        <v>155</v>
      </c>
      <c r="C69" s="13"/>
      <c r="D69" s="13"/>
      <c r="E69" s="13"/>
      <c r="F69" s="13"/>
      <c r="G69" s="13"/>
      <c r="H69" s="13"/>
    </row>
    <row r="70" spans="1:8" s="40" customFormat="1" ht="37.5" hidden="1" x14ac:dyDescent="0.25">
      <c r="A70" s="26">
        <v>41032300</v>
      </c>
      <c r="B70" s="15" t="s">
        <v>151</v>
      </c>
      <c r="C70" s="13"/>
      <c r="D70" s="13"/>
      <c r="E70" s="13"/>
      <c r="F70" s="13"/>
      <c r="G70" s="13"/>
      <c r="H70" s="13"/>
    </row>
    <row r="71" spans="1:8" ht="39" hidden="1" customHeight="1" x14ac:dyDescent="0.25">
      <c r="A71" s="26">
        <v>41033800</v>
      </c>
      <c r="B71" s="19" t="s">
        <v>141</v>
      </c>
      <c r="C71" s="12"/>
      <c r="D71" s="12"/>
      <c r="E71" s="12"/>
      <c r="F71" s="12"/>
      <c r="G71" s="13"/>
      <c r="H71" s="13"/>
    </row>
    <row r="72" spans="1:8" ht="37.5" hidden="1" x14ac:dyDescent="0.25">
      <c r="A72" s="25" t="s">
        <v>70</v>
      </c>
      <c r="B72" s="19" t="s">
        <v>69</v>
      </c>
      <c r="C72" s="12"/>
      <c r="D72" s="12"/>
      <c r="E72" s="12"/>
      <c r="F72" s="12"/>
      <c r="G72" s="13"/>
      <c r="H72" s="13"/>
    </row>
    <row r="73" spans="1:8" ht="37.5" hidden="1" x14ac:dyDescent="0.25">
      <c r="A73" s="29" t="s">
        <v>29</v>
      </c>
      <c r="B73" s="15" t="s">
        <v>65</v>
      </c>
      <c r="C73" s="12"/>
      <c r="D73" s="12"/>
      <c r="E73" s="12"/>
      <c r="F73" s="12"/>
      <c r="G73" s="13"/>
      <c r="H73" s="13"/>
    </row>
    <row r="74" spans="1:8" ht="37.5" hidden="1" x14ac:dyDescent="0.25">
      <c r="A74" s="30">
        <v>41033800</v>
      </c>
      <c r="B74" s="15" t="s">
        <v>91</v>
      </c>
      <c r="C74" s="13"/>
      <c r="D74" s="13"/>
      <c r="E74" s="13"/>
      <c r="F74" s="13"/>
      <c r="G74" s="13"/>
      <c r="H74" s="13"/>
    </row>
    <row r="75" spans="1:8" ht="18" customHeight="1" x14ac:dyDescent="0.25">
      <c r="A75" s="30">
        <v>41033900</v>
      </c>
      <c r="B75" s="15" t="s">
        <v>62</v>
      </c>
      <c r="C75" s="13">
        <v>199539.5</v>
      </c>
      <c r="D75" s="13">
        <v>46386.8</v>
      </c>
      <c r="E75" s="13">
        <v>238947.5</v>
      </c>
      <c r="F75" s="13">
        <v>53315.7</v>
      </c>
      <c r="G75" s="13">
        <f t="shared" si="1"/>
        <v>22.3</v>
      </c>
      <c r="H75" s="13">
        <f>ROUND(F75/D75*100,1)</f>
        <v>114.9</v>
      </c>
    </row>
    <row r="76" spans="1:8" ht="37.5" hidden="1" x14ac:dyDescent="0.25">
      <c r="A76" s="29" t="s">
        <v>51</v>
      </c>
      <c r="B76" s="15" t="s">
        <v>53</v>
      </c>
      <c r="C76" s="13"/>
      <c r="D76" s="13"/>
      <c r="E76" s="13"/>
      <c r="F76" s="13"/>
      <c r="G76" s="13" t="e">
        <f t="shared" si="1"/>
        <v>#DIV/0!</v>
      </c>
      <c r="H76" s="13" t="e">
        <f>ROUND(F76/D76*100,1)</f>
        <v>#DIV/0!</v>
      </c>
    </row>
    <row r="77" spans="1:8" ht="18.75" hidden="1" x14ac:dyDescent="0.25">
      <c r="A77" s="29">
        <v>41034200</v>
      </c>
      <c r="B77" s="15" t="s">
        <v>61</v>
      </c>
      <c r="C77" s="13"/>
      <c r="D77" s="13"/>
      <c r="E77" s="13"/>
      <c r="F77" s="13"/>
      <c r="G77" s="13"/>
      <c r="H77" s="13"/>
    </row>
    <row r="78" spans="1:8" ht="56.25" hidden="1" x14ac:dyDescent="0.25">
      <c r="A78" s="30">
        <v>41034100</v>
      </c>
      <c r="B78" s="15" t="s">
        <v>42</v>
      </c>
      <c r="C78" s="13"/>
      <c r="D78" s="13"/>
      <c r="E78" s="13"/>
      <c r="F78" s="13"/>
      <c r="G78" s="13" t="e">
        <f t="shared" si="1"/>
        <v>#DIV/0!</v>
      </c>
      <c r="H78" s="13" t="e">
        <f>ROUND(F78/D78*100,1)</f>
        <v>#DIV/0!</v>
      </c>
    </row>
    <row r="79" spans="1:8" s="56" customFormat="1" ht="56.25" hidden="1" x14ac:dyDescent="0.25">
      <c r="A79" s="53">
        <v>41034400</v>
      </c>
      <c r="B79" s="54" t="s">
        <v>149</v>
      </c>
      <c r="C79" s="55"/>
      <c r="D79" s="55"/>
      <c r="E79" s="55"/>
      <c r="F79" s="55"/>
      <c r="G79" s="13"/>
      <c r="H79" s="13"/>
    </row>
    <row r="80" spans="1:8" s="52" customFormat="1" ht="13.15" hidden="1" customHeight="1" x14ac:dyDescent="0.25">
      <c r="A80" s="30">
        <v>41034500</v>
      </c>
      <c r="B80" s="15" t="s">
        <v>39</v>
      </c>
      <c r="C80" s="13"/>
      <c r="D80" s="13"/>
      <c r="E80" s="13"/>
      <c r="F80" s="13"/>
      <c r="G80" s="13"/>
      <c r="H80" s="13"/>
    </row>
    <row r="81" spans="1:8" ht="7.15" hidden="1" customHeight="1" x14ac:dyDescent="0.25">
      <c r="A81" s="30">
        <v>41034500</v>
      </c>
      <c r="B81" s="58" t="s">
        <v>39</v>
      </c>
      <c r="C81" s="13"/>
      <c r="D81" s="13"/>
      <c r="E81" s="13"/>
      <c r="F81" s="13"/>
      <c r="G81" s="13"/>
      <c r="H81" s="13"/>
    </row>
    <row r="82" spans="1:8" ht="93.6" hidden="1" customHeight="1" x14ac:dyDescent="0.25">
      <c r="A82" s="30">
        <v>41034700</v>
      </c>
      <c r="B82" s="38" t="s">
        <v>145</v>
      </c>
      <c r="C82" s="13"/>
      <c r="D82" s="13"/>
      <c r="E82" s="13"/>
      <c r="F82" s="13"/>
      <c r="G82" s="13"/>
      <c r="H82" s="13"/>
    </row>
    <row r="83" spans="1:8" ht="21" hidden="1" customHeight="1" x14ac:dyDescent="0.25">
      <c r="A83" s="30">
        <v>41035300</v>
      </c>
      <c r="B83" s="38" t="s">
        <v>152</v>
      </c>
      <c r="C83" s="13"/>
      <c r="D83" s="13"/>
      <c r="E83" s="13"/>
      <c r="F83" s="13"/>
      <c r="G83" s="13"/>
      <c r="H83" s="13"/>
    </row>
    <row r="84" spans="1:8" s="52" customFormat="1" ht="37.5" x14ac:dyDescent="0.25">
      <c r="A84" s="30" t="s">
        <v>72</v>
      </c>
      <c r="B84" s="38" t="s">
        <v>71</v>
      </c>
      <c r="C84" s="13">
        <v>8019.4</v>
      </c>
      <c r="D84" s="13">
        <v>2004.9</v>
      </c>
      <c r="E84" s="13"/>
      <c r="F84" s="13"/>
      <c r="G84" s="13"/>
      <c r="H84" s="13"/>
    </row>
    <row r="85" spans="1:8" ht="37.5" x14ac:dyDescent="0.25">
      <c r="A85" s="30">
        <v>41035600</v>
      </c>
      <c r="B85" s="58" t="s">
        <v>166</v>
      </c>
      <c r="C85" s="13">
        <v>5336.9</v>
      </c>
      <c r="D85" s="13"/>
      <c r="E85" s="13"/>
      <c r="F85" s="13"/>
      <c r="G85" s="13"/>
      <c r="H85" s="13"/>
    </row>
    <row r="86" spans="1:8" ht="103.9" hidden="1" customHeight="1" x14ac:dyDescent="0.25">
      <c r="A86" s="30">
        <v>41036000</v>
      </c>
      <c r="B86" s="38" t="s">
        <v>142</v>
      </c>
      <c r="C86" s="13"/>
      <c r="D86" s="13"/>
      <c r="E86" s="13"/>
      <c r="F86" s="13"/>
      <c r="G86" s="13"/>
      <c r="H86" s="13"/>
    </row>
    <row r="87" spans="1:8" ht="158.25" customHeight="1" x14ac:dyDescent="0.25">
      <c r="A87" s="30">
        <v>41036100</v>
      </c>
      <c r="B87" s="38" t="s">
        <v>173</v>
      </c>
      <c r="C87" s="13">
        <v>13812.1</v>
      </c>
      <c r="D87" s="13"/>
      <c r="E87" s="13"/>
      <c r="F87" s="13"/>
      <c r="G87" s="13"/>
      <c r="H87" s="13"/>
    </row>
    <row r="88" spans="1:8" ht="28.15" hidden="1" customHeight="1" x14ac:dyDescent="0.25">
      <c r="A88" s="30">
        <v>41036300</v>
      </c>
      <c r="B88" s="15" t="s">
        <v>50</v>
      </c>
      <c r="C88" s="13"/>
      <c r="D88" s="13"/>
      <c r="E88" s="13"/>
      <c r="F88" s="13"/>
      <c r="G88" s="13"/>
      <c r="H88" s="13"/>
    </row>
    <row r="89" spans="1:8" ht="112.5" x14ac:dyDescent="0.25">
      <c r="A89" s="30">
        <v>41036400</v>
      </c>
      <c r="B89" s="15" t="s">
        <v>174</v>
      </c>
      <c r="C89" s="13">
        <v>29631.200000000001</v>
      </c>
      <c r="D89" s="13"/>
      <c r="E89" s="13"/>
      <c r="F89" s="13"/>
      <c r="G89" s="13"/>
      <c r="H89" s="13"/>
    </row>
    <row r="90" spans="1:8" ht="112.5" hidden="1" x14ac:dyDescent="0.25">
      <c r="A90" s="31" t="s">
        <v>38</v>
      </c>
      <c r="B90" s="15" t="s">
        <v>99</v>
      </c>
      <c r="C90" s="13"/>
      <c r="D90" s="13"/>
      <c r="E90" s="13"/>
      <c r="F90" s="13"/>
      <c r="G90" s="13" t="e">
        <f>ROUND(F90/E90*100,1)</f>
        <v>#DIV/0!</v>
      </c>
      <c r="H90" s="13" t="e">
        <f>ROUND(F90/D90*100,1)</f>
        <v>#DIV/0!</v>
      </c>
    </row>
    <row r="91" spans="1:8" ht="37.5" hidden="1" x14ac:dyDescent="0.25">
      <c r="A91" s="30">
        <v>41037000</v>
      </c>
      <c r="B91" s="15" t="s">
        <v>56</v>
      </c>
      <c r="C91" s="13"/>
      <c r="D91" s="12"/>
      <c r="E91" s="13"/>
      <c r="F91" s="13"/>
      <c r="G91" s="13"/>
      <c r="H91" s="13"/>
    </row>
    <row r="92" spans="1:8" ht="18.75" hidden="1" x14ac:dyDescent="0.25">
      <c r="A92" s="30">
        <v>41037800</v>
      </c>
      <c r="B92" s="15" t="s">
        <v>25</v>
      </c>
      <c r="C92" s="13"/>
      <c r="D92" s="13"/>
      <c r="E92" s="13"/>
      <c r="F92" s="13"/>
      <c r="G92" s="13" t="e">
        <f>ROUND(F92/E92*100,1)</f>
        <v>#DIV/0!</v>
      </c>
      <c r="H92" s="13" t="e">
        <f>ROUND(F92/D92*100,1)</f>
        <v>#DIV/0!</v>
      </c>
    </row>
    <row r="93" spans="1:8" ht="23.25" hidden="1" customHeight="1" x14ac:dyDescent="0.25">
      <c r="A93" s="30">
        <v>41039700</v>
      </c>
      <c r="B93" s="15" t="s">
        <v>63</v>
      </c>
      <c r="C93" s="13"/>
      <c r="D93" s="13"/>
      <c r="E93" s="13"/>
      <c r="F93" s="13"/>
      <c r="G93" s="13" t="e">
        <f>ROUND(F93/E93*100,1)</f>
        <v>#DIV/0!</v>
      </c>
      <c r="H93" s="13" t="e">
        <f>ROUND(F93/D93*100,1)</f>
        <v>#DIV/0!</v>
      </c>
    </row>
    <row r="94" spans="1:8" ht="38.450000000000003" hidden="1" customHeight="1" x14ac:dyDescent="0.25">
      <c r="A94" s="30">
        <v>41037200</v>
      </c>
      <c r="B94" s="15" t="s">
        <v>114</v>
      </c>
      <c r="C94" s="13"/>
      <c r="D94" s="13"/>
      <c r="E94" s="13"/>
      <c r="F94" s="13"/>
      <c r="G94" s="13"/>
      <c r="H94" s="13"/>
    </row>
    <row r="95" spans="1:8" ht="96.6" hidden="1" customHeight="1" x14ac:dyDescent="0.25">
      <c r="A95" s="30">
        <v>41037800</v>
      </c>
      <c r="B95" s="15" t="s">
        <v>143</v>
      </c>
      <c r="C95" s="13"/>
      <c r="D95" s="13"/>
      <c r="E95" s="13"/>
      <c r="F95" s="13"/>
      <c r="G95" s="13"/>
      <c r="H95" s="13"/>
    </row>
    <row r="96" spans="1:8" ht="42.6" hidden="1" customHeight="1" x14ac:dyDescent="0.25">
      <c r="A96" s="30">
        <v>41039100</v>
      </c>
      <c r="B96" s="15" t="s">
        <v>154</v>
      </c>
      <c r="C96" s="13"/>
      <c r="D96" s="13"/>
      <c r="E96" s="13"/>
      <c r="F96" s="13"/>
      <c r="G96" s="13"/>
      <c r="H96" s="13"/>
    </row>
    <row r="97" spans="1:8" ht="37.9" hidden="1" customHeight="1" x14ac:dyDescent="0.25">
      <c r="A97" s="26">
        <v>41051100</v>
      </c>
      <c r="B97" s="15" t="s">
        <v>120</v>
      </c>
      <c r="C97" s="13"/>
      <c r="D97" s="13"/>
      <c r="E97" s="13"/>
      <c r="F97" s="13"/>
      <c r="G97" s="13"/>
      <c r="H97" s="13"/>
    </row>
    <row r="98" spans="1:8" ht="36.6" hidden="1" customHeight="1" x14ac:dyDescent="0.25">
      <c r="A98" s="30">
        <v>41051500</v>
      </c>
      <c r="B98" s="15" t="s">
        <v>135</v>
      </c>
      <c r="C98" s="13"/>
      <c r="D98" s="13"/>
      <c r="E98" s="13"/>
      <c r="F98" s="13"/>
      <c r="G98" s="13"/>
      <c r="H98" s="13"/>
    </row>
    <row r="99" spans="1:8" ht="39" hidden="1" customHeight="1" x14ac:dyDescent="0.25">
      <c r="A99" s="30">
        <v>41052300</v>
      </c>
      <c r="B99" s="15" t="s">
        <v>102</v>
      </c>
      <c r="C99" s="13"/>
      <c r="D99" s="13"/>
      <c r="E99" s="13"/>
      <c r="F99" s="13"/>
      <c r="G99" s="13"/>
      <c r="H99" s="13"/>
    </row>
    <row r="100" spans="1:8" ht="20.25" hidden="1" customHeight="1" x14ac:dyDescent="0.25">
      <c r="A100" s="30">
        <v>41052400</v>
      </c>
      <c r="B100" s="15" t="s">
        <v>116</v>
      </c>
      <c r="C100" s="13"/>
      <c r="D100" s="13"/>
      <c r="E100" s="13"/>
      <c r="F100" s="13"/>
      <c r="G100" s="13"/>
      <c r="H100" s="13"/>
    </row>
    <row r="101" spans="1:8" ht="19.5" hidden="1" customHeight="1" x14ac:dyDescent="0.25">
      <c r="A101" s="30">
        <v>41053300</v>
      </c>
      <c r="B101" s="15" t="s">
        <v>126</v>
      </c>
      <c r="C101" s="13"/>
      <c r="D101" s="13"/>
      <c r="E101" s="13"/>
      <c r="F101" s="13"/>
      <c r="G101" s="13"/>
      <c r="H101" s="13"/>
    </row>
    <row r="102" spans="1:8" ht="18.75" hidden="1" x14ac:dyDescent="0.25">
      <c r="A102" s="30">
        <v>41053700</v>
      </c>
      <c r="B102" s="15" t="s">
        <v>131</v>
      </c>
      <c r="C102" s="13"/>
      <c r="D102" s="13"/>
      <c r="E102" s="13"/>
      <c r="F102" s="13"/>
      <c r="G102" s="13"/>
      <c r="H102" s="13"/>
    </row>
    <row r="103" spans="1:8" ht="18.75" x14ac:dyDescent="0.25">
      <c r="A103" s="30">
        <v>41053900</v>
      </c>
      <c r="B103" s="15" t="s">
        <v>108</v>
      </c>
      <c r="C103" s="13">
        <v>163543</v>
      </c>
      <c r="D103" s="13">
        <v>36</v>
      </c>
      <c r="E103" s="13">
        <v>235</v>
      </c>
      <c r="F103" s="13">
        <v>221</v>
      </c>
      <c r="G103" s="13">
        <f>ROUND(F103/E103*100,1)</f>
        <v>94</v>
      </c>
      <c r="H103" s="13" t="s">
        <v>190</v>
      </c>
    </row>
    <row r="104" spans="1:8" ht="0.75" hidden="1" customHeight="1" x14ac:dyDescent="0.25">
      <c r="A104" s="31">
        <v>41054900</v>
      </c>
      <c r="B104" s="15" t="s">
        <v>140</v>
      </c>
      <c r="C104" s="13"/>
      <c r="D104" s="13"/>
      <c r="E104" s="13"/>
      <c r="F104" s="13"/>
      <c r="G104" s="13"/>
      <c r="H104" s="13"/>
    </row>
    <row r="105" spans="1:8" ht="37.5" x14ac:dyDescent="0.25">
      <c r="A105" s="31">
        <v>41055000</v>
      </c>
      <c r="B105" s="15" t="s">
        <v>164</v>
      </c>
      <c r="C105" s="13">
        <v>1456.6</v>
      </c>
      <c r="D105" s="12"/>
      <c r="E105" s="13"/>
      <c r="F105" s="13"/>
      <c r="G105" s="13"/>
      <c r="H105" s="13"/>
    </row>
    <row r="106" spans="1:8" ht="40.15" hidden="1" customHeight="1" x14ac:dyDescent="0.25">
      <c r="A106" s="31">
        <v>41057200</v>
      </c>
      <c r="B106" s="15" t="s">
        <v>153</v>
      </c>
      <c r="C106" s="13"/>
      <c r="D106" s="13"/>
      <c r="E106" s="13"/>
      <c r="F106" s="13"/>
      <c r="G106" s="13"/>
      <c r="H106" s="13"/>
    </row>
    <row r="107" spans="1:8" ht="18.75" x14ac:dyDescent="0.25">
      <c r="A107" s="31"/>
      <c r="B107" s="22" t="s">
        <v>6</v>
      </c>
      <c r="C107" s="11">
        <f>SUM(C41,C42,C97,C98,C99,C100,C101,C102,C103,C104,C105,C106,)</f>
        <v>1981967.4000000001</v>
      </c>
      <c r="D107" s="11">
        <f>SUM(D41,D42,D97,D98,D99,D100,D101,D102,D103,D104,D105,D106,)</f>
        <v>434265</v>
      </c>
      <c r="E107" s="11">
        <f>SUM(E41,E42,E97,E98,E99,E100,E101,E102,E103,E104,E105,E106,)</f>
        <v>1589625.3</v>
      </c>
      <c r="F107" s="11">
        <f>SUM(F41,F42,F97,F98,F99,F100,F101,F102,F103,F104,F105,F106,)</f>
        <v>378452.6</v>
      </c>
      <c r="G107" s="11">
        <f>ROUND(F107/E107*100,1)</f>
        <v>23.8</v>
      </c>
      <c r="H107" s="11">
        <f>ROUND(F107/D107*100,1)</f>
        <v>87.1</v>
      </c>
    </row>
    <row r="108" spans="1:8" ht="18.75" x14ac:dyDescent="0.25">
      <c r="A108" s="62"/>
      <c r="B108" s="63"/>
      <c r="C108" s="64"/>
      <c r="D108" s="64"/>
      <c r="E108" s="64"/>
      <c r="F108" s="64"/>
      <c r="G108" s="64"/>
      <c r="H108" s="64"/>
    </row>
    <row r="109" spans="1:8" ht="15.75" customHeight="1" x14ac:dyDescent="0.25">
      <c r="A109" s="62"/>
      <c r="B109" s="63"/>
      <c r="C109" s="64"/>
      <c r="D109" s="64"/>
      <c r="E109" s="64"/>
      <c r="F109" s="64"/>
      <c r="G109" s="64"/>
      <c r="H109" s="64"/>
    </row>
    <row r="110" spans="1:8" x14ac:dyDescent="0.25">
      <c r="B110" s="3"/>
      <c r="C110" s="3"/>
      <c r="D110" s="3"/>
      <c r="E110" s="3"/>
      <c r="F110" s="3"/>
      <c r="G110" s="3"/>
      <c r="H110" s="3"/>
    </row>
    <row r="111" spans="1:8" x14ac:dyDescent="0.25">
      <c r="B111" s="5"/>
      <c r="C111" s="5"/>
      <c r="D111" s="5"/>
    </row>
    <row r="112" spans="1:8" x14ac:dyDescent="0.25">
      <c r="B112" s="2"/>
      <c r="C112" s="2"/>
      <c r="D112" s="2"/>
    </row>
    <row r="113" ht="53.25" customHeight="1" x14ac:dyDescent="0.25"/>
  </sheetData>
  <dataConsolidate/>
  <mergeCells count="8">
    <mergeCell ref="B6:H6"/>
    <mergeCell ref="B8:H8"/>
    <mergeCell ref="A5:H5"/>
    <mergeCell ref="B7:H7"/>
    <mergeCell ref="E1:H1"/>
    <mergeCell ref="E2:H2"/>
    <mergeCell ref="E3:H3"/>
    <mergeCell ref="E4:H4"/>
  </mergeCells>
  <phoneticPr fontId="0" type="noConversion"/>
  <printOptions horizontalCentered="1"/>
  <pageMargins left="0.39370078740157483" right="0.39370078740157483" top="0.39370078740157483" bottom="0.39370078740157483" header="0.19685039370078741" footer="3.937007874015748E-2"/>
  <pageSetup paperSize="9" scale="57" fitToHeight="3" orientation="landscape" r:id="rId1"/>
  <headerFooter alignWithMargins="0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2" zoomScale="50" zoomScaleNormal="50" zoomScaleSheetLayoutView="50" workbookViewId="0">
      <selection activeCell="A9" sqref="A9"/>
    </sheetView>
  </sheetViews>
  <sheetFormatPr defaultRowHeight="15.75" x14ac:dyDescent="0.25"/>
  <cols>
    <col min="1" max="1" width="11.75" style="32" customWidth="1"/>
    <col min="2" max="2" width="10.375" style="32" customWidth="1"/>
    <col min="3" max="3" width="110" customWidth="1"/>
    <col min="4" max="4" width="13.75" customWidth="1"/>
    <col min="5" max="5" width="12.375" customWidth="1"/>
    <col min="6" max="6" width="14.75" style="40" customWidth="1"/>
    <col min="7" max="7" width="12.375" style="40" customWidth="1"/>
    <col min="8" max="8" width="10.875" customWidth="1"/>
    <col min="9" max="9" width="12.25" customWidth="1"/>
  </cols>
  <sheetData>
    <row r="1" spans="1:9" ht="45.75" hidden="1" customHeight="1" thickBot="1" x14ac:dyDescent="0.3">
      <c r="C1" s="73"/>
      <c r="D1" s="73"/>
      <c r="E1" s="73"/>
      <c r="F1" s="73"/>
      <c r="G1" s="73"/>
      <c r="H1" s="73"/>
      <c r="I1" s="23"/>
    </row>
    <row r="2" spans="1:9" ht="18.75" customHeight="1" x14ac:dyDescent="0.25">
      <c r="C2" s="21"/>
      <c r="D2" s="21"/>
      <c r="E2" s="21"/>
      <c r="F2" s="44"/>
      <c r="G2" s="44"/>
      <c r="H2" s="21"/>
      <c r="I2" s="21"/>
    </row>
    <row r="3" spans="1:9" ht="30.6" customHeight="1" x14ac:dyDescent="0.25">
      <c r="C3" s="20"/>
      <c r="D3" s="20"/>
      <c r="E3" s="20"/>
      <c r="F3" s="45"/>
      <c r="G3" s="45"/>
      <c r="H3" s="20"/>
      <c r="I3" s="20"/>
    </row>
    <row r="4" spans="1:9" ht="32.25" customHeight="1" x14ac:dyDescent="0.25">
      <c r="A4" s="24"/>
      <c r="B4" s="24"/>
      <c r="C4" s="74"/>
      <c r="D4" s="74"/>
      <c r="E4" s="74"/>
      <c r="F4" s="74"/>
      <c r="G4" s="74"/>
      <c r="H4" s="74"/>
      <c r="I4" s="74"/>
    </row>
    <row r="5" spans="1:9" ht="13.5" customHeight="1" x14ac:dyDescent="0.25"/>
    <row r="6" spans="1:9" x14ac:dyDescent="0.25">
      <c r="C6" s="1"/>
      <c r="D6" s="1"/>
      <c r="E6" s="1"/>
    </row>
    <row r="7" spans="1:9" ht="18.75" x14ac:dyDescent="0.25">
      <c r="C7" s="4"/>
      <c r="D7" s="7"/>
      <c r="E7" s="7"/>
      <c r="F7" s="46"/>
      <c r="G7" s="46"/>
      <c r="I7" s="66" t="s">
        <v>180</v>
      </c>
    </row>
    <row r="8" spans="1:9" ht="146.25" customHeight="1" x14ac:dyDescent="0.25">
      <c r="A8" s="41" t="s">
        <v>93</v>
      </c>
      <c r="B8" s="41" t="s">
        <v>75</v>
      </c>
      <c r="C8" s="18" t="s">
        <v>7</v>
      </c>
      <c r="D8" s="9" t="s">
        <v>165</v>
      </c>
      <c r="E8" s="9" t="s">
        <v>185</v>
      </c>
      <c r="F8" s="9" t="s">
        <v>186</v>
      </c>
      <c r="G8" s="9" t="s">
        <v>187</v>
      </c>
      <c r="H8" s="10" t="s">
        <v>188</v>
      </c>
      <c r="I8" s="10" t="s">
        <v>189</v>
      </c>
    </row>
    <row r="9" spans="1:9" ht="15.75" customHeight="1" x14ac:dyDescent="0.25">
      <c r="A9" s="34" t="s">
        <v>76</v>
      </c>
      <c r="B9" s="34" t="s">
        <v>76</v>
      </c>
      <c r="C9" s="15" t="s">
        <v>96</v>
      </c>
      <c r="D9" s="13">
        <v>43787.9</v>
      </c>
      <c r="E9" s="13">
        <v>9725.9</v>
      </c>
      <c r="F9" s="13">
        <v>29079.599999999999</v>
      </c>
      <c r="G9" s="13">
        <v>6444.3</v>
      </c>
      <c r="H9" s="13">
        <f t="shared" ref="H9:H20" si="0">ROUND(G9/F9*100,1)</f>
        <v>22.2</v>
      </c>
      <c r="I9" s="13">
        <f t="shared" ref="I9:I16" si="1">ROUND(G9/E9*100,1)</f>
        <v>66.3</v>
      </c>
    </row>
    <row r="10" spans="1:9" ht="18.75" x14ac:dyDescent="0.25">
      <c r="A10" s="34" t="s">
        <v>77</v>
      </c>
      <c r="B10" s="34" t="s">
        <v>77</v>
      </c>
      <c r="C10" s="15" t="s">
        <v>8</v>
      </c>
      <c r="D10" s="13">
        <v>940765</v>
      </c>
      <c r="E10" s="13">
        <v>207994</v>
      </c>
      <c r="F10" s="13">
        <v>991034.4</v>
      </c>
      <c r="G10" s="13">
        <v>223403.3</v>
      </c>
      <c r="H10" s="13">
        <f t="shared" si="0"/>
        <v>22.5</v>
      </c>
      <c r="I10" s="13">
        <f t="shared" si="1"/>
        <v>107.4</v>
      </c>
    </row>
    <row r="11" spans="1:9" ht="18.75" x14ac:dyDescent="0.25">
      <c r="A11" s="34" t="s">
        <v>78</v>
      </c>
      <c r="B11" s="34" t="s">
        <v>78</v>
      </c>
      <c r="C11" s="15" t="s">
        <v>9</v>
      </c>
      <c r="D11" s="13">
        <v>238385</v>
      </c>
      <c r="E11" s="13">
        <v>49227.9</v>
      </c>
      <c r="F11" s="13">
        <v>190916.8</v>
      </c>
      <c r="G11" s="13">
        <v>50174.8</v>
      </c>
      <c r="H11" s="13">
        <f t="shared" si="0"/>
        <v>26.3</v>
      </c>
      <c r="I11" s="13">
        <f t="shared" si="1"/>
        <v>101.9</v>
      </c>
    </row>
    <row r="12" spans="1:9" ht="21" customHeight="1" x14ac:dyDescent="0.25">
      <c r="A12" s="34" t="s">
        <v>79</v>
      </c>
      <c r="B12" s="34" t="s">
        <v>79</v>
      </c>
      <c r="C12" s="15" t="s">
        <v>10</v>
      </c>
      <c r="D12" s="13">
        <v>173671.7</v>
      </c>
      <c r="E12" s="13">
        <v>33692.699999999997</v>
      </c>
      <c r="F12" s="13">
        <v>168723.1</v>
      </c>
      <c r="G12" s="13">
        <v>35193.1</v>
      </c>
      <c r="H12" s="13">
        <f t="shared" si="0"/>
        <v>20.9</v>
      </c>
      <c r="I12" s="13">
        <f t="shared" si="1"/>
        <v>104.5</v>
      </c>
    </row>
    <row r="13" spans="1:9" ht="18.75" hidden="1" x14ac:dyDescent="0.25">
      <c r="A13" s="34"/>
      <c r="B13" s="34"/>
      <c r="C13" s="15" t="s">
        <v>35</v>
      </c>
      <c r="D13" s="13"/>
      <c r="E13" s="13"/>
      <c r="F13" s="13"/>
      <c r="G13" s="13"/>
      <c r="H13" s="13" t="e">
        <f t="shared" si="0"/>
        <v>#DIV/0!</v>
      </c>
      <c r="I13" s="13" t="e">
        <f t="shared" si="1"/>
        <v>#DIV/0!</v>
      </c>
    </row>
    <row r="14" spans="1:9" ht="18.75" x14ac:dyDescent="0.25">
      <c r="A14" s="34" t="s">
        <v>80</v>
      </c>
      <c r="B14" s="34" t="s">
        <v>80</v>
      </c>
      <c r="C14" s="15" t="s">
        <v>11</v>
      </c>
      <c r="D14" s="13">
        <v>143015.5</v>
      </c>
      <c r="E14" s="13">
        <v>31198.5</v>
      </c>
      <c r="F14" s="13">
        <v>157643.9</v>
      </c>
      <c r="G14" s="13">
        <v>35163.199999999997</v>
      </c>
      <c r="H14" s="13">
        <f t="shared" si="0"/>
        <v>22.3</v>
      </c>
      <c r="I14" s="13">
        <f t="shared" si="1"/>
        <v>112.7</v>
      </c>
    </row>
    <row r="15" spans="1:9" ht="18.75" x14ac:dyDescent="0.25">
      <c r="A15" s="34" t="s">
        <v>81</v>
      </c>
      <c r="B15" s="34" t="s">
        <v>81</v>
      </c>
      <c r="C15" s="15" t="s">
        <v>12</v>
      </c>
      <c r="D15" s="13">
        <v>50720.6</v>
      </c>
      <c r="E15" s="13">
        <v>10739.4</v>
      </c>
      <c r="F15" s="13">
        <v>49698.1</v>
      </c>
      <c r="G15" s="13">
        <v>10513.3</v>
      </c>
      <c r="H15" s="13">
        <f t="shared" si="0"/>
        <v>21.2</v>
      </c>
      <c r="I15" s="13">
        <f t="shared" si="1"/>
        <v>97.9</v>
      </c>
    </row>
    <row r="16" spans="1:9" ht="18.75" x14ac:dyDescent="0.25">
      <c r="A16" s="34" t="s">
        <v>97</v>
      </c>
      <c r="B16" s="34" t="s">
        <v>97</v>
      </c>
      <c r="C16" s="15" t="s">
        <v>98</v>
      </c>
      <c r="D16" s="13">
        <v>300</v>
      </c>
      <c r="E16" s="13">
        <v>60</v>
      </c>
      <c r="F16" s="13">
        <v>200</v>
      </c>
      <c r="G16" s="13">
        <v>20</v>
      </c>
      <c r="H16" s="13">
        <f t="shared" si="0"/>
        <v>10</v>
      </c>
      <c r="I16" s="13">
        <f t="shared" si="1"/>
        <v>33.299999999999997</v>
      </c>
    </row>
    <row r="17" spans="1:9" ht="18.75" x14ac:dyDescent="0.25">
      <c r="A17" s="34" t="s">
        <v>82</v>
      </c>
      <c r="B17" s="34">
        <v>7100</v>
      </c>
      <c r="C17" s="15" t="s">
        <v>110</v>
      </c>
      <c r="D17" s="13">
        <v>970</v>
      </c>
      <c r="E17" s="13">
        <v>82.6</v>
      </c>
      <c r="F17" s="13">
        <v>970</v>
      </c>
      <c r="G17" s="13">
        <v>288</v>
      </c>
      <c r="H17" s="13">
        <f t="shared" si="0"/>
        <v>29.7</v>
      </c>
      <c r="I17" s="13" t="s">
        <v>191</v>
      </c>
    </row>
    <row r="18" spans="1:9" ht="19.5" customHeight="1" x14ac:dyDescent="0.25">
      <c r="A18" s="34"/>
      <c r="B18" s="34" t="s">
        <v>82</v>
      </c>
      <c r="C18" s="15" t="s">
        <v>117</v>
      </c>
      <c r="D18" s="13"/>
      <c r="E18" s="13"/>
      <c r="F18" s="13">
        <v>600</v>
      </c>
      <c r="G18" s="13"/>
      <c r="H18" s="13"/>
      <c r="I18" s="13"/>
    </row>
    <row r="19" spans="1:9" ht="18.75" x14ac:dyDescent="0.25">
      <c r="A19" s="34">
        <v>6600</v>
      </c>
      <c r="B19" s="34">
        <v>7400</v>
      </c>
      <c r="C19" s="15" t="s">
        <v>109</v>
      </c>
      <c r="D19" s="13">
        <v>105494.5</v>
      </c>
      <c r="E19" s="12"/>
      <c r="F19" s="13">
        <v>7900</v>
      </c>
      <c r="G19" s="13">
        <v>1096.4000000000001</v>
      </c>
      <c r="H19" s="13">
        <f t="shared" si="0"/>
        <v>13.9</v>
      </c>
      <c r="I19" s="13"/>
    </row>
    <row r="20" spans="1:9" ht="18.75" x14ac:dyDescent="0.25">
      <c r="A20" s="34"/>
      <c r="B20" s="34">
        <v>7500</v>
      </c>
      <c r="C20" s="15" t="s">
        <v>159</v>
      </c>
      <c r="D20" s="13">
        <v>2300</v>
      </c>
      <c r="E20" s="12"/>
      <c r="F20" s="13">
        <v>2000</v>
      </c>
      <c r="G20" s="13">
        <v>46.6</v>
      </c>
      <c r="H20" s="13">
        <f t="shared" si="0"/>
        <v>2.2999999999999998</v>
      </c>
      <c r="I20" s="13"/>
    </row>
    <row r="21" spans="1:9" ht="18.75" x14ac:dyDescent="0.25">
      <c r="A21" s="34" t="s">
        <v>83</v>
      </c>
      <c r="B21" s="34">
        <v>7600</v>
      </c>
      <c r="C21" s="15" t="s">
        <v>127</v>
      </c>
      <c r="D21" s="13">
        <v>25353.599999999999</v>
      </c>
      <c r="E21" s="13">
        <v>3741.3</v>
      </c>
      <c r="F21" s="13">
        <v>25292</v>
      </c>
      <c r="G21" s="13">
        <v>4780</v>
      </c>
      <c r="H21" s="13">
        <f>ROUND(G21/F21*100,1)</f>
        <v>18.899999999999999</v>
      </c>
      <c r="I21" s="13">
        <f>ROUND(G21/E21*100,1)</f>
        <v>127.8</v>
      </c>
    </row>
    <row r="22" spans="1:9" ht="18.75" x14ac:dyDescent="0.25">
      <c r="A22" s="26" t="s">
        <v>84</v>
      </c>
      <c r="B22" s="26">
        <v>8000</v>
      </c>
      <c r="C22" s="15" t="s">
        <v>160</v>
      </c>
      <c r="D22" s="13">
        <v>38927.4</v>
      </c>
      <c r="E22" s="13">
        <v>444.8</v>
      </c>
      <c r="F22" s="13">
        <v>47636.2</v>
      </c>
      <c r="G22" s="13">
        <v>1041</v>
      </c>
      <c r="H22" s="13">
        <f>ROUND(G22/F22*100,1)</f>
        <v>2.2000000000000002</v>
      </c>
      <c r="I22" s="13" t="s">
        <v>192</v>
      </c>
    </row>
    <row r="23" spans="1:9" ht="16.899999999999999" customHeight="1" x14ac:dyDescent="0.25">
      <c r="A23" s="34"/>
      <c r="B23" s="34">
        <v>8500</v>
      </c>
      <c r="C23" s="15" t="s">
        <v>113</v>
      </c>
      <c r="D23" s="59">
        <v>2424.5</v>
      </c>
      <c r="E23" s="13"/>
      <c r="F23" s="59">
        <v>4990.8999999999996</v>
      </c>
      <c r="G23" s="13"/>
      <c r="H23" s="13"/>
      <c r="I23" s="13"/>
    </row>
    <row r="24" spans="1:9" ht="18.75" hidden="1" x14ac:dyDescent="0.25">
      <c r="A24" s="34">
        <v>8021</v>
      </c>
      <c r="B24" s="34"/>
      <c r="C24" s="15" t="s">
        <v>90</v>
      </c>
      <c r="D24" s="17"/>
      <c r="E24" s="13"/>
      <c r="F24" s="17"/>
      <c r="G24" s="17"/>
      <c r="H24" s="13"/>
      <c r="I24" s="13"/>
    </row>
    <row r="25" spans="1:9" ht="37.5" hidden="1" x14ac:dyDescent="0.25">
      <c r="A25" s="34" t="s">
        <v>86</v>
      </c>
      <c r="B25" s="34">
        <v>8840</v>
      </c>
      <c r="C25" s="15" t="s">
        <v>111</v>
      </c>
      <c r="D25" s="13"/>
      <c r="E25" s="12"/>
      <c r="F25" s="13"/>
      <c r="G25" s="13"/>
      <c r="H25" s="13"/>
      <c r="I25" s="13"/>
    </row>
    <row r="26" spans="1:9" ht="18.75" hidden="1" x14ac:dyDescent="0.25">
      <c r="A26" s="34">
        <v>8600</v>
      </c>
      <c r="B26" s="34"/>
      <c r="C26" s="15" t="s">
        <v>15</v>
      </c>
      <c r="D26" s="13"/>
      <c r="E26" s="12"/>
      <c r="F26" s="13"/>
      <c r="G26" s="13"/>
      <c r="H26" s="13"/>
      <c r="I26" s="13"/>
    </row>
    <row r="27" spans="1:9" ht="37.5" hidden="1" x14ac:dyDescent="0.25">
      <c r="A27" s="34">
        <v>250908</v>
      </c>
      <c r="B27" s="34" t="s">
        <v>85</v>
      </c>
      <c r="C27" s="15" t="s">
        <v>54</v>
      </c>
      <c r="D27" s="13"/>
      <c r="E27" s="12"/>
      <c r="F27" s="13"/>
      <c r="G27" s="13"/>
      <c r="H27" s="13" t="e">
        <f>ROUND(G27/F27*100,1)</f>
        <v>#DIV/0!</v>
      </c>
      <c r="I27" s="13" t="e">
        <f>ROUND(G27/E27*100,1)</f>
        <v>#DIV/0!</v>
      </c>
    </row>
    <row r="28" spans="1:9" ht="18.75" hidden="1" x14ac:dyDescent="0.25">
      <c r="A28" s="34">
        <v>250911</v>
      </c>
      <c r="B28" s="34">
        <v>8106</v>
      </c>
      <c r="C28" s="15" t="s">
        <v>55</v>
      </c>
      <c r="D28" s="13"/>
      <c r="E28" s="12"/>
      <c r="F28" s="13"/>
      <c r="G28" s="13"/>
      <c r="H28" s="13" t="e">
        <f>ROUND(G28/F28*100,1)</f>
        <v>#DIV/0!</v>
      </c>
      <c r="I28" s="13" t="e">
        <f>ROUND(G28/E28*100,1)</f>
        <v>#DIV/0!</v>
      </c>
    </row>
    <row r="29" spans="1:9" ht="37.5" hidden="1" x14ac:dyDescent="0.25">
      <c r="A29" s="34">
        <v>250914</v>
      </c>
      <c r="B29" s="34"/>
      <c r="C29" s="15" t="s">
        <v>48</v>
      </c>
      <c r="D29" s="13"/>
      <c r="E29" s="13"/>
      <c r="F29" s="13"/>
      <c r="G29" s="13"/>
      <c r="H29" s="13" t="e">
        <f>ROUND(G29/F29*100,1)</f>
        <v>#DIV/0!</v>
      </c>
      <c r="I29" s="13" t="e">
        <f>ROUND(G29/E29*100,1)</f>
        <v>#DIV/0!</v>
      </c>
    </row>
    <row r="30" spans="1:9" ht="18.75" x14ac:dyDescent="0.25">
      <c r="A30" s="34"/>
      <c r="B30" s="34"/>
      <c r="C30" s="22" t="s">
        <v>41</v>
      </c>
      <c r="D30" s="11">
        <f>SUM(D9:D22)</f>
        <v>1763691.2</v>
      </c>
      <c r="E30" s="11">
        <f>SUM(E9:E22)</f>
        <v>346907.1</v>
      </c>
      <c r="F30" s="11">
        <f>SUM(F9:F22)</f>
        <v>1671694.1</v>
      </c>
      <c r="G30" s="11">
        <f>SUM(G9:G22)</f>
        <v>368163.99999999994</v>
      </c>
      <c r="H30" s="11">
        <f>ROUND(G30/F30*100,1)</f>
        <v>22</v>
      </c>
      <c r="I30" s="11">
        <f>ROUND(G30/E30*100,1)</f>
        <v>106.1</v>
      </c>
    </row>
    <row r="31" spans="1:9" ht="0.75" hidden="1" customHeight="1" x14ac:dyDescent="0.25">
      <c r="A31" s="34">
        <v>8210</v>
      </c>
      <c r="B31" s="34">
        <v>9120</v>
      </c>
      <c r="C31" s="15" t="s">
        <v>112</v>
      </c>
      <c r="D31" s="13"/>
      <c r="E31" s="13"/>
      <c r="F31" s="13"/>
      <c r="G31" s="13"/>
      <c r="H31" s="13"/>
      <c r="I31" s="13"/>
    </row>
    <row r="32" spans="1:9" ht="18.75" hidden="1" x14ac:dyDescent="0.25">
      <c r="A32" s="34">
        <v>250315</v>
      </c>
      <c r="B32" s="34"/>
      <c r="C32" s="37" t="s">
        <v>40</v>
      </c>
      <c r="D32" s="13"/>
      <c r="E32" s="13"/>
      <c r="F32" s="13"/>
      <c r="G32" s="13"/>
      <c r="H32" s="13" t="e">
        <f t="shared" ref="H32:H37" si="2">ROUND(G32/F32*100,1)</f>
        <v>#DIV/0!</v>
      </c>
      <c r="I32" s="13" t="e">
        <f t="shared" ref="I32:I37" si="3">ROUND(G32/E32*100,1)</f>
        <v>#DIV/0!</v>
      </c>
    </row>
    <row r="33" spans="1:9" ht="37.5" hidden="1" x14ac:dyDescent="0.25">
      <c r="A33" s="34">
        <v>250314</v>
      </c>
      <c r="B33" s="34"/>
      <c r="C33" s="15" t="s">
        <v>23</v>
      </c>
      <c r="D33" s="13"/>
      <c r="E33" s="13"/>
      <c r="F33" s="13"/>
      <c r="G33" s="13"/>
      <c r="H33" s="13" t="e">
        <f t="shared" si="2"/>
        <v>#DIV/0!</v>
      </c>
      <c r="I33" s="13" t="e">
        <f t="shared" si="3"/>
        <v>#DIV/0!</v>
      </c>
    </row>
    <row r="34" spans="1:9" ht="56.25" hidden="1" x14ac:dyDescent="0.25">
      <c r="A34" s="34">
        <v>250318</v>
      </c>
      <c r="B34" s="34"/>
      <c r="C34" s="15" t="s">
        <v>52</v>
      </c>
      <c r="D34" s="13"/>
      <c r="E34" s="13"/>
      <c r="F34" s="13"/>
      <c r="G34" s="13"/>
      <c r="H34" s="13" t="e">
        <f t="shared" si="2"/>
        <v>#DIV/0!</v>
      </c>
      <c r="I34" s="13" t="e">
        <f t="shared" si="3"/>
        <v>#DIV/0!</v>
      </c>
    </row>
    <row r="35" spans="1:9" ht="37.5" hidden="1" x14ac:dyDescent="0.25">
      <c r="A35" s="34">
        <v>250319</v>
      </c>
      <c r="B35" s="34"/>
      <c r="C35" s="15" t="s">
        <v>32</v>
      </c>
      <c r="D35" s="13"/>
      <c r="E35" s="13"/>
      <c r="F35" s="13"/>
      <c r="G35" s="13"/>
      <c r="H35" s="13" t="e">
        <f t="shared" si="2"/>
        <v>#DIV/0!</v>
      </c>
      <c r="I35" s="13" t="e">
        <f t="shared" si="3"/>
        <v>#DIV/0!</v>
      </c>
    </row>
    <row r="36" spans="1:9" ht="37.5" hidden="1" x14ac:dyDescent="0.25">
      <c r="A36" s="34">
        <v>250331</v>
      </c>
      <c r="B36" s="34"/>
      <c r="C36" s="15" t="s">
        <v>30</v>
      </c>
      <c r="D36" s="13"/>
      <c r="E36" s="13"/>
      <c r="F36" s="13"/>
      <c r="G36" s="13"/>
      <c r="H36" s="13" t="e">
        <f t="shared" si="2"/>
        <v>#DIV/0!</v>
      </c>
      <c r="I36" s="13" t="e">
        <f t="shared" si="3"/>
        <v>#DIV/0!</v>
      </c>
    </row>
    <row r="37" spans="1:9" ht="18.75" hidden="1" customHeight="1" x14ac:dyDescent="0.25">
      <c r="A37" s="34">
        <v>250325</v>
      </c>
      <c r="B37" s="34"/>
      <c r="C37" s="15" t="s">
        <v>33</v>
      </c>
      <c r="D37" s="13"/>
      <c r="E37" s="13"/>
      <c r="F37" s="13"/>
      <c r="G37" s="13"/>
      <c r="H37" s="13" t="e">
        <f t="shared" si="2"/>
        <v>#DIV/0!</v>
      </c>
      <c r="I37" s="13" t="e">
        <f t="shared" si="3"/>
        <v>#DIV/0!</v>
      </c>
    </row>
    <row r="38" spans="1:9" ht="60" hidden="1" customHeight="1" x14ac:dyDescent="0.25">
      <c r="A38" s="34"/>
      <c r="B38" s="34">
        <v>9130</v>
      </c>
      <c r="C38" s="15" t="s">
        <v>128</v>
      </c>
      <c r="D38" s="13"/>
      <c r="E38" s="13"/>
      <c r="F38" s="13"/>
      <c r="G38" s="13"/>
      <c r="H38" s="13"/>
      <c r="I38" s="13"/>
    </row>
    <row r="39" spans="1:9" ht="171.75" hidden="1" customHeight="1" x14ac:dyDescent="0.25">
      <c r="A39" s="34">
        <v>8320</v>
      </c>
      <c r="B39" s="34">
        <v>9210</v>
      </c>
      <c r="C39" s="38" t="s">
        <v>129</v>
      </c>
      <c r="D39" s="13"/>
      <c r="E39" s="13"/>
      <c r="F39" s="13"/>
      <c r="G39" s="13"/>
      <c r="H39" s="13"/>
      <c r="I39" s="13"/>
    </row>
    <row r="40" spans="1:9" ht="150" hidden="1" x14ac:dyDescent="0.25">
      <c r="A40" s="34"/>
      <c r="B40" s="34">
        <v>8330</v>
      </c>
      <c r="C40" s="38" t="s">
        <v>47</v>
      </c>
      <c r="D40" s="13"/>
      <c r="E40" s="13"/>
      <c r="F40" s="13"/>
      <c r="G40" s="13"/>
      <c r="H40" s="13" t="e">
        <f>ROUND(G40/F40*100,1)</f>
        <v>#DIV/0!</v>
      </c>
      <c r="I40" s="13" t="e">
        <f>ROUND(G40/E40*100,1)</f>
        <v>#DIV/0!</v>
      </c>
    </row>
    <row r="41" spans="1:9" ht="56.25" hidden="1" x14ac:dyDescent="0.25">
      <c r="A41" s="34">
        <v>8340</v>
      </c>
      <c r="B41" s="34">
        <v>9220</v>
      </c>
      <c r="C41" s="15" t="s">
        <v>100</v>
      </c>
      <c r="D41" s="13"/>
      <c r="E41" s="13"/>
      <c r="F41" s="13"/>
      <c r="G41" s="13"/>
      <c r="H41" s="13"/>
      <c r="I41" s="13"/>
    </row>
    <row r="42" spans="1:9" ht="37.5" hidden="1" x14ac:dyDescent="0.25">
      <c r="A42" s="34"/>
      <c r="B42" s="34"/>
      <c r="C42" s="15" t="s">
        <v>30</v>
      </c>
      <c r="D42" s="13"/>
      <c r="E42" s="13"/>
      <c r="F42" s="13"/>
      <c r="G42" s="13"/>
      <c r="H42" s="13"/>
      <c r="I42" s="13"/>
    </row>
    <row r="43" spans="1:9" ht="37.5" hidden="1" x14ac:dyDescent="0.25">
      <c r="A43" s="34"/>
      <c r="B43" s="34"/>
      <c r="C43" s="15" t="s">
        <v>53</v>
      </c>
      <c r="D43" s="13"/>
      <c r="E43" s="13"/>
      <c r="F43" s="13"/>
      <c r="G43" s="13"/>
      <c r="H43" s="13"/>
      <c r="I43" s="13"/>
    </row>
    <row r="44" spans="1:9" ht="56.25" hidden="1" x14ac:dyDescent="0.25">
      <c r="A44" s="34"/>
      <c r="B44" s="34"/>
      <c r="C44" s="38" t="s">
        <v>46</v>
      </c>
      <c r="D44" s="13"/>
      <c r="E44" s="13"/>
      <c r="F44" s="13"/>
      <c r="G44" s="13"/>
      <c r="H44" s="13"/>
      <c r="I44" s="13"/>
    </row>
    <row r="45" spans="1:9" ht="18.75" hidden="1" x14ac:dyDescent="0.25">
      <c r="A45" s="34"/>
      <c r="B45" s="34"/>
      <c r="C45" s="38" t="s">
        <v>34</v>
      </c>
      <c r="D45" s="13"/>
      <c r="E45" s="13"/>
      <c r="F45" s="13"/>
      <c r="G45" s="13"/>
      <c r="H45" s="13"/>
      <c r="I45" s="13"/>
    </row>
    <row r="46" spans="1:9" ht="18.75" x14ac:dyDescent="0.25">
      <c r="A46" s="34">
        <v>8260</v>
      </c>
      <c r="B46" s="34">
        <v>9150</v>
      </c>
      <c r="C46" s="15" t="s">
        <v>161</v>
      </c>
      <c r="D46" s="13">
        <v>8982</v>
      </c>
      <c r="E46" s="12"/>
      <c r="F46" s="13">
        <v>671.4</v>
      </c>
      <c r="G46" s="13">
        <v>671.4</v>
      </c>
      <c r="H46" s="13">
        <f>ROUND(G46/F46*100,1)</f>
        <v>100</v>
      </c>
      <c r="I46" s="13"/>
    </row>
    <row r="47" spans="1:9" ht="71.25" hidden="1" customHeight="1" x14ac:dyDescent="0.25">
      <c r="A47" s="34"/>
      <c r="B47" s="34">
        <v>9160</v>
      </c>
      <c r="C47" s="15" t="s">
        <v>157</v>
      </c>
      <c r="D47" s="13"/>
      <c r="E47" s="13"/>
      <c r="F47" s="13"/>
      <c r="G47" s="13"/>
      <c r="H47" s="13"/>
      <c r="I47" s="13"/>
    </row>
    <row r="48" spans="1:9" ht="56.25" x14ac:dyDescent="0.25">
      <c r="A48" s="34"/>
      <c r="B48" s="34">
        <v>9210</v>
      </c>
      <c r="C48" s="15" t="s">
        <v>178</v>
      </c>
      <c r="D48" s="13">
        <v>1516.1</v>
      </c>
      <c r="E48" s="13"/>
      <c r="F48" s="13"/>
      <c r="G48" s="13"/>
      <c r="H48" s="13"/>
      <c r="I48" s="13"/>
    </row>
    <row r="49" spans="1:9" ht="56.25" x14ac:dyDescent="0.25">
      <c r="A49" s="34">
        <v>8580</v>
      </c>
      <c r="B49" s="34">
        <v>9240</v>
      </c>
      <c r="C49" s="15" t="s">
        <v>103</v>
      </c>
      <c r="D49" s="13">
        <v>61638.7</v>
      </c>
      <c r="E49" s="13"/>
      <c r="F49" s="13"/>
      <c r="G49" s="13"/>
      <c r="H49" s="13"/>
      <c r="I49" s="13"/>
    </row>
    <row r="50" spans="1:9" ht="76.900000000000006" hidden="1" customHeight="1" x14ac:dyDescent="0.25">
      <c r="A50" s="34"/>
      <c r="B50" s="34">
        <v>9230</v>
      </c>
      <c r="C50" s="15"/>
      <c r="D50" s="13"/>
      <c r="E50" s="13"/>
      <c r="F50" s="13"/>
      <c r="G50" s="13"/>
      <c r="H50" s="13"/>
      <c r="I50" s="13"/>
    </row>
    <row r="51" spans="1:9" ht="63" hidden="1" customHeight="1" x14ac:dyDescent="0.25">
      <c r="A51" s="34" t="s">
        <v>87</v>
      </c>
      <c r="B51" s="34">
        <v>9250</v>
      </c>
      <c r="C51" s="38" t="s">
        <v>130</v>
      </c>
      <c r="D51" s="13"/>
      <c r="E51" s="13"/>
      <c r="F51" s="13"/>
      <c r="G51" s="13"/>
      <c r="H51" s="13" t="e">
        <f>ROUND(G51/F51*100,1)</f>
        <v>#DIV/0!</v>
      </c>
      <c r="I51" s="13" t="e">
        <f>ROUND(G51/E51*100,1)</f>
        <v>#DIV/0!</v>
      </c>
    </row>
    <row r="52" spans="1:9" ht="1.9" hidden="1" customHeight="1" x14ac:dyDescent="0.25">
      <c r="A52" s="34">
        <v>8690</v>
      </c>
      <c r="B52" s="34">
        <v>9270</v>
      </c>
      <c r="C52" s="15" t="s">
        <v>150</v>
      </c>
      <c r="D52" s="13"/>
      <c r="E52" s="13"/>
      <c r="F52" s="13"/>
      <c r="G52" s="13"/>
      <c r="H52" s="13"/>
      <c r="I52" s="13"/>
    </row>
    <row r="53" spans="1:9" ht="37.5" x14ac:dyDescent="0.25">
      <c r="A53" s="34"/>
      <c r="B53" s="34">
        <v>9310</v>
      </c>
      <c r="C53" s="15" t="s">
        <v>118</v>
      </c>
      <c r="D53" s="13">
        <v>28291.8</v>
      </c>
      <c r="E53" s="13">
        <v>6494</v>
      </c>
      <c r="F53" s="13">
        <v>34261.1</v>
      </c>
      <c r="G53" s="13">
        <v>7644.1</v>
      </c>
      <c r="H53" s="13">
        <f>ROUND(G53/F53*100,1)</f>
        <v>22.3</v>
      </c>
      <c r="I53" s="13">
        <f>ROUND(G53/E53*100,1)</f>
        <v>117.7</v>
      </c>
    </row>
    <row r="54" spans="1:9" ht="36.75" customHeight="1" x14ac:dyDescent="0.25">
      <c r="A54" s="34"/>
      <c r="B54" s="34">
        <v>9314</v>
      </c>
      <c r="C54" s="15" t="s">
        <v>168</v>
      </c>
      <c r="D54" s="13">
        <v>21272</v>
      </c>
      <c r="E54" s="13"/>
      <c r="F54" s="13"/>
      <c r="G54" s="13"/>
      <c r="H54" s="13"/>
      <c r="I54" s="13"/>
    </row>
    <row r="55" spans="1:9" ht="37.5" hidden="1" x14ac:dyDescent="0.25">
      <c r="A55" s="34"/>
      <c r="B55" s="34">
        <v>9320</v>
      </c>
      <c r="C55" s="38" t="s">
        <v>115</v>
      </c>
      <c r="D55" s="13"/>
      <c r="E55" s="13"/>
      <c r="F55" s="13"/>
      <c r="G55" s="13"/>
      <c r="H55" s="13"/>
      <c r="I55" s="13"/>
    </row>
    <row r="56" spans="1:9" ht="36.75" customHeight="1" x14ac:dyDescent="0.25">
      <c r="A56" s="34" t="s">
        <v>89</v>
      </c>
      <c r="B56" s="34">
        <v>9330</v>
      </c>
      <c r="C56" s="15" t="s">
        <v>105</v>
      </c>
      <c r="D56" s="13">
        <v>7893.3</v>
      </c>
      <c r="E56" s="13">
        <v>1973.4</v>
      </c>
      <c r="F56" s="13"/>
      <c r="G56" s="13"/>
      <c r="H56" s="13"/>
      <c r="I56" s="13"/>
    </row>
    <row r="57" spans="1:9" ht="56.25" hidden="1" x14ac:dyDescent="0.25">
      <c r="A57" s="34"/>
      <c r="B57" s="50">
        <v>9380</v>
      </c>
      <c r="C57" s="15" t="s">
        <v>136</v>
      </c>
      <c r="D57" s="13"/>
      <c r="E57" s="13"/>
      <c r="F57" s="13"/>
      <c r="G57" s="13"/>
      <c r="H57" s="13"/>
      <c r="I57" s="13"/>
    </row>
    <row r="58" spans="1:9" ht="35.25" customHeight="1" x14ac:dyDescent="0.25">
      <c r="A58" s="34"/>
      <c r="B58" s="50">
        <v>9518</v>
      </c>
      <c r="C58" s="15" t="s">
        <v>169</v>
      </c>
      <c r="D58" s="13">
        <v>4806.3</v>
      </c>
      <c r="E58" s="13"/>
      <c r="F58" s="13"/>
      <c r="G58" s="13"/>
      <c r="H58" s="13"/>
      <c r="I58" s="13"/>
    </row>
    <row r="59" spans="1:9" ht="42" hidden="1" customHeight="1" x14ac:dyDescent="0.25">
      <c r="A59" s="34"/>
      <c r="B59" s="34">
        <v>9410</v>
      </c>
      <c r="C59" s="38" t="s">
        <v>101</v>
      </c>
      <c r="D59" s="13"/>
      <c r="E59" s="13"/>
      <c r="F59" s="13"/>
      <c r="G59" s="13"/>
      <c r="H59" s="13"/>
      <c r="I59" s="13"/>
    </row>
    <row r="60" spans="1:9" ht="90.6" hidden="1" customHeight="1" x14ac:dyDescent="0.25">
      <c r="A60" s="34"/>
      <c r="B60" s="34">
        <v>9411</v>
      </c>
      <c r="C60" s="38" t="s">
        <v>144</v>
      </c>
      <c r="D60" s="13"/>
      <c r="E60" s="13"/>
      <c r="F60" s="13"/>
      <c r="G60" s="13"/>
      <c r="H60" s="13"/>
      <c r="I60" s="13"/>
    </row>
    <row r="61" spans="1:9" ht="63" hidden="1" customHeight="1" x14ac:dyDescent="0.25">
      <c r="A61" s="34"/>
      <c r="B61" s="34">
        <v>9415</v>
      </c>
      <c r="C61" s="38" t="s">
        <v>156</v>
      </c>
      <c r="D61" s="13"/>
      <c r="E61" s="13"/>
      <c r="F61" s="13"/>
      <c r="G61" s="13"/>
      <c r="H61" s="13"/>
      <c r="I61" s="13"/>
    </row>
    <row r="62" spans="1:9" ht="58.9" hidden="1" customHeight="1" x14ac:dyDescent="0.25">
      <c r="A62" s="34">
        <v>8620</v>
      </c>
      <c r="B62" s="34">
        <v>9430</v>
      </c>
      <c r="C62" s="19" t="s">
        <v>138</v>
      </c>
      <c r="D62" s="13"/>
      <c r="E62" s="13"/>
      <c r="F62" s="13"/>
      <c r="G62" s="13"/>
      <c r="H62" s="13"/>
      <c r="I62" s="13"/>
    </row>
    <row r="63" spans="1:9" ht="57" hidden="1" customHeight="1" x14ac:dyDescent="0.25">
      <c r="A63" s="34"/>
      <c r="B63" s="34">
        <v>9440</v>
      </c>
      <c r="C63" s="19" t="s">
        <v>146</v>
      </c>
      <c r="D63" s="13"/>
      <c r="E63" s="13"/>
      <c r="F63" s="13"/>
      <c r="G63" s="13"/>
      <c r="H63" s="13"/>
      <c r="I63" s="13"/>
    </row>
    <row r="64" spans="1:9" ht="0.75" hidden="1" customHeight="1" x14ac:dyDescent="0.25">
      <c r="A64" s="34" t="s">
        <v>137</v>
      </c>
      <c r="B64" s="34">
        <v>9460</v>
      </c>
      <c r="C64" s="15" t="s">
        <v>106</v>
      </c>
      <c r="D64" s="13"/>
      <c r="E64" s="13"/>
      <c r="F64" s="13"/>
      <c r="G64" s="13"/>
      <c r="H64" s="13"/>
      <c r="I64" s="13"/>
    </row>
    <row r="65" spans="1:9" ht="18.75" hidden="1" x14ac:dyDescent="0.25">
      <c r="A65" s="34"/>
      <c r="B65" s="34">
        <v>9570</v>
      </c>
      <c r="C65" s="15"/>
      <c r="D65" s="13"/>
      <c r="E65" s="13"/>
      <c r="F65" s="13"/>
      <c r="G65" s="13"/>
      <c r="H65" s="13"/>
      <c r="I65" s="13"/>
    </row>
    <row r="66" spans="1:9" ht="60" hidden="1" customHeight="1" x14ac:dyDescent="0.25">
      <c r="A66" s="25">
        <v>8440</v>
      </c>
      <c r="B66" s="25">
        <v>9510</v>
      </c>
      <c r="C66" s="19" t="s">
        <v>102</v>
      </c>
      <c r="D66" s="13"/>
      <c r="E66" s="13"/>
      <c r="F66" s="13"/>
      <c r="G66" s="13"/>
      <c r="H66" s="13"/>
      <c r="I66" s="13"/>
    </row>
    <row r="67" spans="1:9" ht="18" hidden="1" customHeight="1" x14ac:dyDescent="0.25">
      <c r="A67" s="25"/>
      <c r="B67" s="25"/>
      <c r="C67" s="19"/>
      <c r="D67" s="13"/>
      <c r="E67" s="13"/>
      <c r="F67" s="13"/>
      <c r="G67" s="13"/>
      <c r="H67" s="13"/>
      <c r="I67" s="13"/>
    </row>
    <row r="68" spans="1:9" ht="69" hidden="1" customHeight="1" x14ac:dyDescent="0.25">
      <c r="A68" s="25"/>
      <c r="B68" s="34">
        <v>9460</v>
      </c>
      <c r="C68" s="19" t="s">
        <v>148</v>
      </c>
      <c r="D68" s="13"/>
      <c r="E68" s="13"/>
      <c r="F68" s="13"/>
      <c r="G68" s="13"/>
      <c r="H68" s="13"/>
      <c r="I68" s="13"/>
    </row>
    <row r="69" spans="1:9" ht="56.25" hidden="1" x14ac:dyDescent="0.25">
      <c r="A69" s="25"/>
      <c r="B69" s="25">
        <v>9580</v>
      </c>
      <c r="C69" s="57" t="s">
        <v>122</v>
      </c>
      <c r="D69" s="13"/>
      <c r="E69" s="13"/>
      <c r="F69" s="13"/>
      <c r="G69" s="13"/>
      <c r="H69" s="13"/>
      <c r="I69" s="13"/>
    </row>
    <row r="70" spans="1:9" ht="37.5" hidden="1" x14ac:dyDescent="0.25">
      <c r="A70" s="34" t="s">
        <v>88</v>
      </c>
      <c r="B70" s="34">
        <v>9620</v>
      </c>
      <c r="C70" s="15" t="s">
        <v>104</v>
      </c>
      <c r="D70" s="13"/>
      <c r="E70" s="12"/>
      <c r="F70" s="13"/>
      <c r="G70" s="13"/>
      <c r="H70" s="13"/>
      <c r="I70" s="13"/>
    </row>
    <row r="71" spans="1:9" ht="18.75" x14ac:dyDescent="0.25">
      <c r="A71" s="34">
        <v>8800</v>
      </c>
      <c r="B71" s="34">
        <v>9770</v>
      </c>
      <c r="C71" s="15" t="s">
        <v>108</v>
      </c>
      <c r="D71" s="13">
        <v>54722.2</v>
      </c>
      <c r="E71" s="13">
        <v>2800.6</v>
      </c>
      <c r="F71" s="13">
        <v>10511.8</v>
      </c>
      <c r="G71" s="13">
        <v>3301</v>
      </c>
      <c r="H71" s="13">
        <f>ROUND(G71/F71*100,1)</f>
        <v>31.4</v>
      </c>
      <c r="I71" s="13">
        <f>ROUND(G71/E71*100,1)</f>
        <v>117.9</v>
      </c>
    </row>
    <row r="72" spans="1:9" ht="37.5" x14ac:dyDescent="0.25">
      <c r="A72" s="34">
        <v>8370</v>
      </c>
      <c r="B72" s="34">
        <v>9800</v>
      </c>
      <c r="C72" s="15" t="s">
        <v>107</v>
      </c>
      <c r="D72" s="13">
        <v>80686.100000000006</v>
      </c>
      <c r="E72" s="13">
        <v>21750</v>
      </c>
      <c r="F72" s="13">
        <v>8583.6</v>
      </c>
      <c r="G72" s="13">
        <v>8583.6</v>
      </c>
      <c r="H72" s="13">
        <f>ROUND(G72/F72*100,1)</f>
        <v>100</v>
      </c>
      <c r="I72" s="13">
        <f>ROUND(G72/E72*100,1)</f>
        <v>39.5</v>
      </c>
    </row>
    <row r="73" spans="1:9" ht="18.75" x14ac:dyDescent="0.25">
      <c r="A73" s="34"/>
      <c r="B73" s="34"/>
      <c r="C73" s="22" t="s">
        <v>20</v>
      </c>
      <c r="D73" s="11">
        <f>SUM(D30,D31:D72,D23)</f>
        <v>2035924.2000000002</v>
      </c>
      <c r="E73" s="11">
        <f>SUM(E30,E31:E72,)</f>
        <v>379925.1</v>
      </c>
      <c r="F73" s="11">
        <f>SUM(F30,F31:F72,F23)</f>
        <v>1730712.9000000001</v>
      </c>
      <c r="G73" s="11">
        <f>SUM(G30,G31:G72,)</f>
        <v>388364.09999999992</v>
      </c>
      <c r="H73" s="11">
        <f>ROUND(G73/F73*100,1)</f>
        <v>22.4</v>
      </c>
      <c r="I73" s="11">
        <f>ROUND(G73/E73*100,1)</f>
        <v>102.2</v>
      </c>
    </row>
    <row r="74" spans="1:9" ht="9.6" hidden="1" customHeight="1" x14ac:dyDescent="0.25">
      <c r="A74" s="36"/>
      <c r="B74" s="36"/>
      <c r="C74" s="6"/>
      <c r="D74" s="6"/>
      <c r="E74" s="6"/>
      <c r="F74" s="47"/>
      <c r="G74" s="47"/>
      <c r="H74" s="6"/>
      <c r="I74" s="6"/>
    </row>
    <row r="75" spans="1:9" ht="34.5" customHeight="1" x14ac:dyDescent="0.3">
      <c r="B75" s="76" t="s">
        <v>183</v>
      </c>
      <c r="C75" s="76"/>
      <c r="D75" s="76"/>
      <c r="E75" s="4"/>
      <c r="F75" s="48"/>
      <c r="G75" s="75" t="s">
        <v>182</v>
      </c>
      <c r="H75" s="75"/>
      <c r="I75" s="75"/>
    </row>
    <row r="76" spans="1:9" ht="7.5" customHeight="1" x14ac:dyDescent="0.25">
      <c r="C76" s="3"/>
      <c r="D76" s="3"/>
      <c r="E76" s="3"/>
      <c r="F76" s="49"/>
      <c r="G76" s="49"/>
      <c r="H76" s="3"/>
      <c r="I76" s="3"/>
    </row>
    <row r="77" spans="1:9" ht="19.899999999999999" customHeight="1" x14ac:dyDescent="0.25">
      <c r="B77" s="77"/>
      <c r="C77" s="77"/>
      <c r="D77" s="5"/>
      <c r="E77" s="5"/>
    </row>
    <row r="78" spans="1:9" ht="20.45" customHeight="1" x14ac:dyDescent="0.25">
      <c r="C78" s="2"/>
      <c r="D78" s="2"/>
      <c r="E78" s="2"/>
    </row>
    <row r="79" spans="1:9" ht="37.5" customHeight="1" x14ac:dyDescent="0.25"/>
    <row r="82" spans="8:9" x14ac:dyDescent="0.25">
      <c r="H82" s="8"/>
      <c r="I82" s="8"/>
    </row>
  </sheetData>
  <mergeCells count="5">
    <mergeCell ref="C1:H1"/>
    <mergeCell ref="C4:I4"/>
    <mergeCell ref="G75:I75"/>
    <mergeCell ref="B75:D75"/>
    <mergeCell ref="B77:C77"/>
  </mergeCells>
  <printOptions horizontalCentered="1"/>
  <pageMargins left="0.23622047244094491" right="0.23622047244094491" top="0.19685039370078741" bottom="0.19685039370078741" header="0.43307086614173229" footer="0.23622047244094491"/>
  <pageSetup paperSize="9" scale="6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 </vt:lpstr>
      <vt:lpstr>'Видатки '!Заголовки_для_друку</vt:lpstr>
      <vt:lpstr>Доходи!Заголовки_для_друку</vt:lpstr>
      <vt:lpstr>'Видатки '!Область_друку</vt:lpstr>
      <vt:lpstr>Доходи!Область_друку</vt:lpstr>
    </vt:vector>
  </TitlesOfParts>
  <Company>-= GolovFinTex 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Dudas</cp:lastModifiedBy>
  <cp:lastPrinted>2024-05-08T09:08:42Z</cp:lastPrinted>
  <dcterms:created xsi:type="dcterms:W3CDTF">1998-11-30T11:45:29Z</dcterms:created>
  <dcterms:modified xsi:type="dcterms:W3CDTF">2024-05-10T06:34:08Z</dcterms:modified>
</cp:coreProperties>
</file>