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card_files_6353062\"/>
    </mc:Choice>
  </mc:AlternateContent>
  <xr:revisionPtr revIDLastSave="0" documentId="8_{4AAEF331-40D2-48E7-A088-C07C55FEF91B}" xr6:coauthVersionLast="45" xr6:coauthVersionMax="45" xr10:uidLastSave="{00000000-0000-0000-0000-000000000000}"/>
  <bookViews>
    <workbookView xWindow="3120" yWindow="3120" windowWidth="21600" windowHeight="11295"/>
  </bookViews>
  <sheets>
    <sheet name="доходи" sheetId="3" r:id="rId1"/>
    <sheet name="видатки" sheetId="2" r:id="rId2"/>
  </sheets>
  <definedNames>
    <definedName name="_xlnm.Print_Area" localSheetId="1">видатки!$A$5:$H$47</definedName>
    <definedName name="_xlnm.Print_Area" localSheetId="0">доходи!$A$1:$H$51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" l="1"/>
  <c r="H33" i="3"/>
  <c r="G38" i="3"/>
  <c r="C33" i="3"/>
  <c r="H24" i="2"/>
  <c r="G37" i="2"/>
  <c r="D13" i="3"/>
  <c r="D38" i="2"/>
  <c r="D43" i="2"/>
  <c r="D33" i="3"/>
  <c r="H36" i="2"/>
  <c r="G24" i="2"/>
  <c r="G31" i="2"/>
  <c r="G48" i="3"/>
  <c r="H48" i="3"/>
  <c r="H22" i="3"/>
  <c r="G11" i="2"/>
  <c r="G12" i="2"/>
  <c r="G13" i="2"/>
  <c r="G14" i="2"/>
  <c r="G15" i="2"/>
  <c r="G16" i="2"/>
  <c r="H20" i="2"/>
  <c r="H15" i="2"/>
  <c r="H12" i="2"/>
  <c r="H11" i="2"/>
  <c r="G30" i="3"/>
  <c r="G31" i="3"/>
  <c r="H31" i="3"/>
  <c r="G22" i="3"/>
  <c r="G29" i="3"/>
  <c r="F28" i="3"/>
  <c r="G28" i="3"/>
  <c r="E28" i="3"/>
  <c r="D28" i="3"/>
  <c r="C28" i="3"/>
  <c r="E21" i="3"/>
  <c r="E32" i="3"/>
  <c r="G36" i="2"/>
  <c r="G35" i="2"/>
  <c r="G34" i="2"/>
  <c r="G33" i="2"/>
  <c r="G28" i="2"/>
  <c r="G27" i="2"/>
  <c r="G20" i="2"/>
  <c r="H25" i="3"/>
  <c r="H23" i="3"/>
  <c r="C26" i="3"/>
  <c r="C30" i="3"/>
  <c r="F33" i="3"/>
  <c r="E33" i="3"/>
  <c r="H13" i="2"/>
  <c r="F21" i="3"/>
  <c r="E38" i="2"/>
  <c r="G38" i="2"/>
  <c r="D26" i="3"/>
  <c r="H19" i="3"/>
  <c r="G18" i="3"/>
  <c r="F38" i="2"/>
  <c r="F43" i="2"/>
  <c r="C38" i="2"/>
  <c r="C43" i="2"/>
  <c r="F13" i="3"/>
  <c r="C14" i="3"/>
  <c r="C13" i="3"/>
  <c r="C32" i="3"/>
  <c r="C51" i="3"/>
  <c r="D14" i="3"/>
  <c r="E13" i="3"/>
  <c r="F14" i="3"/>
  <c r="G16" i="3"/>
  <c r="H16" i="3"/>
  <c r="G17" i="3"/>
  <c r="H17" i="3"/>
  <c r="C21" i="3"/>
  <c r="D21" i="3"/>
  <c r="G24" i="3"/>
  <c r="H24" i="3"/>
  <c r="G25" i="3"/>
  <c r="F26" i="3"/>
  <c r="D30" i="3"/>
  <c r="H30" i="3"/>
  <c r="G50" i="3"/>
  <c r="H50" i="3"/>
  <c r="H28" i="2"/>
  <c r="H27" i="2"/>
  <c r="H14" i="2"/>
  <c r="H35" i="2"/>
  <c r="H34" i="2"/>
  <c r="H33" i="2"/>
  <c r="G42" i="2"/>
  <c r="G41" i="2"/>
  <c r="G40" i="2"/>
  <c r="G39" i="2"/>
  <c r="H18" i="3"/>
  <c r="G14" i="3"/>
  <c r="G33" i="3"/>
  <c r="D32" i="3"/>
  <c r="D51" i="3"/>
  <c r="G13" i="3"/>
  <c r="H13" i="3"/>
  <c r="H14" i="3"/>
  <c r="H21" i="3"/>
  <c r="F32" i="3"/>
  <c r="F51" i="3"/>
  <c r="H32" i="3"/>
  <c r="H51" i="3"/>
  <c r="H38" i="2"/>
  <c r="E43" i="2"/>
  <c r="G43" i="2"/>
  <c r="E51" i="3"/>
  <c r="G51" i="3"/>
  <c r="G32" i="3"/>
  <c r="G21" i="3"/>
</calcChain>
</file>

<file path=xl/sharedStrings.xml><?xml version="1.0" encoding="utf-8"?>
<sst xmlns="http://schemas.openxmlformats.org/spreadsheetml/2006/main" count="108" uniqueCount="96">
  <si>
    <t>Доходи</t>
  </si>
  <si>
    <t>Податкові надходження</t>
  </si>
  <si>
    <t>Неподаткові надходження</t>
  </si>
  <si>
    <t xml:space="preserve">Офіційні трансферти                                        </t>
  </si>
  <si>
    <t>Всього доходів</t>
  </si>
  <si>
    <t>Видатки</t>
  </si>
  <si>
    <t>Освіта</t>
  </si>
  <si>
    <t>Охорона здоров’я</t>
  </si>
  <si>
    <t>Соціальний захист та соціальне забезпечення</t>
  </si>
  <si>
    <t>Культура і мистецтво</t>
  </si>
  <si>
    <t>Фізична культура і спорт</t>
  </si>
  <si>
    <t>Всього видатків</t>
  </si>
  <si>
    <t xml:space="preserve">Цільові фонди </t>
  </si>
  <si>
    <t>Податок з власників транспортних засобів та інших самохідних машин і механізмів</t>
  </si>
  <si>
    <t>Власні надходження бюджетних установ</t>
  </si>
  <si>
    <t xml:space="preserve">Збір за забруднення навколишнього природного середовища </t>
  </si>
  <si>
    <t xml:space="preserve">Надходження коштів від відшкодування втрат сільськогосподарського та лісогосподарського виробництва </t>
  </si>
  <si>
    <t>Разом доходів</t>
  </si>
  <si>
    <t xml:space="preserve">Разом видатків </t>
  </si>
  <si>
    <t>Житлово-комунальне господарство</t>
  </si>
  <si>
    <t>Доходи від операцій з капіталом</t>
  </si>
  <si>
    <t>Субвенція з державного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</si>
  <si>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 xml:space="preserve">Кошти, що передаються із загального фонду до бюджету розвитку (спеціальний фонд) </t>
  </si>
  <si>
    <t>інші субвенції</t>
  </si>
  <si>
    <t>Субвенція з державного бюджету місцевим бюджетам на здійснення заходів щодо- соціально - економічного розвитку регіонів за напрямом,які закріплені Міністерством регіонального розвитку та будівництва України</t>
  </si>
  <si>
    <t>Інші податки та збори</t>
  </si>
  <si>
    <t>Екологічний податок</t>
  </si>
  <si>
    <t>Збір за забруднення навколишнього природного середовища </t>
  </si>
  <si>
    <t>Збір за першу реєстрацію транспортного засобу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</si>
  <si>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</si>
  <si>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Надання пільгового довгострокового кредиту громадянам на будівництво (реконструкцію) та придбання житла</t>
  </si>
  <si>
    <t>Повернення коштів,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</si>
  <si>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</si>
  <si>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Код функціональної класифікації</t>
  </si>
  <si>
    <t>19050000 </t>
  </si>
  <si>
    <t>Державне управління </t>
  </si>
  <si>
    <t>Субвенція з місцевого бюджету  державному бюджету на виконання програм соціально-економічного та культурного розвитку</t>
  </si>
  <si>
    <t>Податки на власність</t>
  </si>
  <si>
    <t xml:space="preserve">Інші неподаткові надходження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</si>
  <si>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</si>
  <si>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    про виконання спеціального фонду обласного бюджету</t>
  </si>
  <si>
    <t>1000</t>
  </si>
  <si>
    <t>2000</t>
  </si>
  <si>
    <t>3000</t>
  </si>
  <si>
    <t>4000</t>
  </si>
  <si>
    <t>5000</t>
  </si>
  <si>
    <t>8103</t>
  </si>
  <si>
    <t>8104</t>
  </si>
  <si>
    <t>8106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</si>
  <si>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</t>
  </si>
  <si>
    <t>Код програмної класифікації видатків</t>
  </si>
  <si>
    <t>Надходження для фінансового забезпечення реалізації заходів, визначених пунктом 33 розділу VI "Прикінцеві та перехідні положення" Бюджетного кодексу України</t>
  </si>
  <si>
    <t>6000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</si>
  <si>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</si>
  <si>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</si>
  <si>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Будівництво та регіональний розвиток</t>
  </si>
  <si>
    <t>Транспорт та транспортна інфраструктура, дорожнє господарство</t>
  </si>
  <si>
    <t xml:space="preserve">Сільське, лісове, рибне господарство та мисливство 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</si>
  <si>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</si>
  <si>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</si>
  <si>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</si>
  <si>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внутрішньо-будинкових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 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</si>
  <si>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</si>
  <si>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</si>
  <si>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Субвенція з місцевого бюджету на співфінансування інвестиційних проєктів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</si>
  <si>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Севастополі та районних у містах рад для здійснення заходів з виконання спільного із Світовим банком проєкту "Вдосконалення системи соціальної допомоги"</t>
  </si>
  <si>
    <t>Інша діяльність</t>
  </si>
  <si>
    <t>Субвенція з місцевого бюджету державному бюджету на виконання програм соціально-економічного розвитку регіонів</t>
  </si>
  <si>
    <t>тис. гривень</t>
  </si>
  <si>
    <t>Субвенція з державного бюджету місцевим бюджетам на погашення заборгованості з різниці в тарифах, що підлягає урегулюванню згідно із Законом України “Про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водовідведенняˮ</t>
  </si>
  <si>
    <t>Зв’язок, телекомунікації та інформатика</t>
  </si>
  <si>
    <t>Інші програми та заходи, пов’язані з економічною діяльністю</t>
  </si>
  <si>
    <t>Затверджено по бюджету                          на 2023 рік з урахуванням змін</t>
  </si>
  <si>
    <t>Кошторисні призначення 
на  2023 рік з урахуванням змін</t>
  </si>
  <si>
    <t xml:space="preserve"> Володимир ЧЕПІЛЬ</t>
  </si>
  <si>
    <t>Субвенція з державного бюджету місцевим бюджетам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</si>
  <si>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</si>
  <si>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Освітня субвенція з державного бюджету місцевим бюджетам</t>
  </si>
  <si>
    <t>Нерозподілені трансферти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</si>
  <si>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</si>
  <si>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Затверджено по бюджету                          на 2024 рік з урахуванням змін</t>
  </si>
  <si>
    <t xml:space="preserve">%  виконання  плану 2024 року </t>
  </si>
  <si>
    <t>Від Європейського Союзу, урядів іноземних держав, міжнародних організацій, донорських установ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</si>
  <si>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</si>
  <si>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Кошторисні призначення 
на  2024 рік з урахуванням змін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</si>
  <si>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</si>
  <si>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Директор департаменту фінансів 
обласної військової адміністрації                                                                      </t>
  </si>
  <si>
    <t>Звіт</t>
  </si>
  <si>
    <t>у 57,9 рази</t>
  </si>
  <si>
    <t>Тернопільської області за 2024 рік</t>
  </si>
  <si>
    <t>Виконано за 2023 рік</t>
  </si>
  <si>
    <t>Виконано за 2024 рік</t>
  </si>
  <si>
    <t>% виконання 2024 року до 2023 року</t>
  </si>
  <si>
    <t>у 6,8 рази</t>
  </si>
  <si>
    <t>у  6,6 рази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</si>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</sst>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6" formatCode="0.0"/>
    <numFmt numFmtId="210" formatCode="#,##0.0"/>
    <numFmt numFmtId="215" formatCode="0000"/>
  </numFmts>
  <fonts count="21" x14ac:knownFonts="1">
    <font>
      <sz val="12"/>
      <name val="Times New Roman"/>
      <charset val="204"/>
    </font>
    <font>
      <b/>
      <sz val="12"/>
      <name val="Times New Roman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210" fontId="4" fillId="2" borderId="1" xfId="0" applyNumberFormat="1" applyFont="1" applyFill="1" applyBorder="1" applyAlignment="1">
      <alignment horizontal="center" vertical="center"/>
    </xf>
    <xf numFmtId="210" fontId="4" fillId="0" borderId="1" xfId="0" applyNumberFormat="1" applyFont="1" applyBorder="1" applyAlignment="1">
      <alignment horizontal="center" vertical="center" wrapText="1"/>
    </xf>
    <xf numFmtId="210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10" fontId="4" fillId="0" borderId="1" xfId="0" applyNumberFormat="1" applyFont="1" applyFill="1" applyBorder="1" applyAlignment="1">
      <alignment horizontal="center" vertical="center" wrapText="1"/>
    </xf>
    <xf numFmtId="210" fontId="4" fillId="2" borderId="1" xfId="0" applyNumberFormat="1" applyFont="1" applyFill="1" applyBorder="1" applyAlignment="1">
      <alignment horizontal="center" vertical="center" wrapText="1"/>
    </xf>
    <xf numFmtId="2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210" fontId="3" fillId="0" borderId="1" xfId="0" applyNumberFormat="1" applyFont="1" applyFill="1" applyBorder="1" applyAlignment="1">
      <alignment horizontal="center" vertical="center"/>
    </xf>
    <xf numFmtId="210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21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210" fontId="4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10" fontId="4" fillId="0" borderId="1" xfId="0" applyNumberFormat="1" applyFont="1" applyFill="1" applyBorder="1" applyAlignment="1">
      <alignment horizontal="center" vertical="center"/>
    </xf>
    <xf numFmtId="210" fontId="3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21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10" fontId="10" fillId="0" borderId="1" xfId="0" applyNumberFormat="1" applyFont="1" applyFill="1" applyBorder="1" applyAlignment="1">
      <alignment horizontal="center" vertical="center"/>
    </xf>
    <xf numFmtId="210" fontId="19" fillId="2" borderId="1" xfId="0" applyNumberFormat="1" applyFont="1" applyFill="1" applyBorder="1" applyAlignment="1">
      <alignment horizontal="center" vertical="center" wrapText="1"/>
    </xf>
    <xf numFmtId="210" fontId="19" fillId="3" borderId="1" xfId="0" applyNumberFormat="1" applyFont="1" applyFill="1" applyBorder="1" applyAlignment="1">
      <alignment horizontal="center" vertical="center" wrapText="1"/>
    </xf>
    <xf numFmtId="210" fontId="19" fillId="2" borderId="1" xfId="0" applyNumberFormat="1" applyFont="1" applyFill="1" applyBorder="1" applyAlignment="1">
      <alignment horizontal="center" vertical="center"/>
    </xf>
    <xf numFmtId="210" fontId="19" fillId="0" borderId="1" xfId="0" applyNumberFormat="1" applyFont="1" applyFill="1" applyBorder="1" applyAlignment="1">
      <alignment horizontal="center" vertical="center" wrapText="1"/>
    </xf>
    <xf numFmtId="210" fontId="20" fillId="0" borderId="1" xfId="0" applyNumberFormat="1" applyFont="1" applyBorder="1" applyAlignment="1">
      <alignment horizontal="center" vertical="center" wrapText="1"/>
    </xf>
    <xf numFmtId="210" fontId="20" fillId="2" borderId="1" xfId="0" applyNumberFormat="1" applyFont="1" applyFill="1" applyBorder="1" applyAlignment="1">
      <alignment horizontal="center" vertical="center"/>
    </xf>
    <xf numFmtId="21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10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1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06" fontId="4" fillId="0" borderId="1" xfId="0" applyNumberFormat="1" applyFont="1" applyFill="1" applyBorder="1" applyAlignment="1">
      <alignment vertical="center" wrapText="1"/>
    </xf>
    <xf numFmtId="210" fontId="10" fillId="2" borderId="1" xfId="0" applyNumberFormat="1" applyFont="1" applyFill="1" applyBorder="1" applyAlignment="1">
      <alignment horizontal="center" vertical="center"/>
    </xf>
    <xf numFmtId="210" fontId="19" fillId="3" borderId="1" xfId="0" applyNumberFormat="1" applyFont="1" applyFill="1" applyBorder="1" applyAlignment="1">
      <alignment horizontal="center" vertical="center"/>
    </xf>
    <xf numFmtId="210" fontId="19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49" fontId="12" fillId="0" borderId="0" xfId="0" applyNumberFormat="1" applyFont="1" applyAlignment="1">
      <alignment vertical="top"/>
    </xf>
    <xf numFmtId="0" fontId="3" fillId="0" borderId="0" xfId="0" applyFont="1" applyBorder="1" applyAlignment="1">
      <alignment horizontal="right"/>
    </xf>
    <xf numFmtId="0" fontId="18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210" fontId="20" fillId="0" borderId="1" xfId="0" applyNumberFormat="1" applyFont="1" applyFill="1" applyBorder="1" applyAlignment="1">
      <alignment horizontal="center" vertical="center" wrapText="1"/>
    </xf>
    <xf numFmtId="210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12" fillId="0" borderId="0" xfId="0" applyNumberFormat="1" applyFont="1" applyAlignment="1">
      <alignment horizontal="left" vertical="top" wrapText="1"/>
    </xf>
    <xf numFmtId="210" fontId="4" fillId="0" borderId="1" xfId="0" applyNumberFormat="1" applyFont="1" applyBorder="1" applyAlignment="1">
      <alignment horizontal="center" vertical="center"/>
    </xf>
    <xf numFmtId="210" fontId="3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2">
    <cellStyle name="Normal_Доходи" xfId="1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="75" zoomScaleNormal="75" zoomScaleSheetLayoutView="75" workbookViewId="0">
      <selection activeCell="C28" sqref="C28:D28"/>
    </sheetView>
  </sheetViews>
  <sheetFormatPr defaultRowHeight="15.75" x14ac:dyDescent="0.25"/>
  <cols>
    <col min="1" max="1" width="14.75" style="33" customWidth="1"/>
    <col min="2" max="2" width="117.625" customWidth="1"/>
    <col min="3" max="3" width="15.625" customWidth="1"/>
    <col min="4" max="4" width="13" customWidth="1"/>
    <col min="5" max="5" width="15.125" customWidth="1"/>
    <col min="6" max="6" width="13.25" customWidth="1"/>
    <col min="7" max="7" width="13.75" customWidth="1"/>
    <col min="8" max="8" width="15.125" customWidth="1"/>
  </cols>
  <sheetData>
    <row r="1" spans="1:8" ht="78.75" customHeight="1" x14ac:dyDescent="0.25"/>
    <row r="2" spans="1:8" ht="1.5" hidden="1" customHeight="1" x14ac:dyDescent="0.35">
      <c r="B2" s="70"/>
      <c r="C2" s="70"/>
      <c r="D2" s="70"/>
      <c r="E2" s="85"/>
      <c r="F2" s="85"/>
      <c r="G2" s="85"/>
      <c r="H2" s="85"/>
    </row>
    <row r="3" spans="1:8" ht="23.25" hidden="1" customHeight="1" x14ac:dyDescent="0.25">
      <c r="A3" s="71"/>
      <c r="B3" s="71"/>
      <c r="C3" s="71"/>
      <c r="D3" s="71"/>
      <c r="E3" s="86"/>
      <c r="F3" s="86"/>
      <c r="G3" s="86"/>
      <c r="H3" s="86"/>
    </row>
    <row r="4" spans="1:8" ht="23.25" hidden="1" customHeight="1" x14ac:dyDescent="0.25">
      <c r="A4" s="71"/>
      <c r="B4" s="71"/>
      <c r="C4" s="71"/>
      <c r="D4" s="71"/>
      <c r="E4" s="86"/>
      <c r="F4" s="86"/>
      <c r="G4" s="86"/>
      <c r="H4" s="86"/>
    </row>
    <row r="5" spans="1:8" ht="23.25" hidden="1" customHeight="1" x14ac:dyDescent="0.25">
      <c r="A5" s="71"/>
      <c r="B5" s="71"/>
      <c r="C5" s="71"/>
      <c r="D5" s="71"/>
      <c r="E5" s="86"/>
      <c r="F5" s="86"/>
      <c r="G5" s="86"/>
      <c r="H5" s="86"/>
    </row>
    <row r="6" spans="1:8" ht="23.25" hidden="1" customHeight="1" x14ac:dyDescent="0.25">
      <c r="A6" s="71"/>
      <c r="B6" s="71"/>
      <c r="C6" s="71"/>
      <c r="D6" s="71"/>
      <c r="E6" s="79"/>
      <c r="F6" s="79"/>
      <c r="G6" s="79"/>
      <c r="H6" s="79"/>
    </row>
    <row r="7" spans="1:8" ht="23.45" customHeight="1" x14ac:dyDescent="0.25">
      <c r="A7" s="34"/>
      <c r="B7" s="83" t="s">
        <v>87</v>
      </c>
      <c r="C7" s="83"/>
      <c r="D7" s="83"/>
      <c r="E7" s="83"/>
      <c r="F7" s="83"/>
      <c r="G7" s="83"/>
      <c r="H7" s="83"/>
    </row>
    <row r="8" spans="1:8" ht="22.5" x14ac:dyDescent="0.25">
      <c r="A8" s="34"/>
      <c r="B8" s="82" t="s">
        <v>40</v>
      </c>
      <c r="C8" s="82"/>
      <c r="D8" s="82"/>
      <c r="E8" s="82"/>
      <c r="F8" s="82"/>
      <c r="G8" s="82"/>
      <c r="H8" s="82"/>
    </row>
    <row r="9" spans="1:8" ht="27" customHeight="1" x14ac:dyDescent="0.25">
      <c r="A9" s="35"/>
      <c r="B9" s="84" t="s">
        <v>89</v>
      </c>
      <c r="C9" s="84"/>
      <c r="D9" s="84"/>
      <c r="E9" s="84"/>
      <c r="F9" s="84"/>
      <c r="G9" s="84"/>
      <c r="H9" s="84"/>
    </row>
    <row r="10" spans="1:8" ht="20.25" x14ac:dyDescent="0.25">
      <c r="A10" s="36"/>
      <c r="B10" s="22"/>
      <c r="C10" s="22"/>
      <c r="D10" s="22"/>
      <c r="E10" s="22"/>
      <c r="F10" s="22"/>
      <c r="G10" s="22"/>
      <c r="H10" s="73" t="s">
        <v>68</v>
      </c>
    </row>
    <row r="11" spans="1:8" ht="1.5" customHeight="1" x14ac:dyDescent="0.25">
      <c r="A11" s="36"/>
      <c r="B11" s="7"/>
      <c r="C11" s="7"/>
      <c r="D11" s="7"/>
      <c r="E11" s="7"/>
      <c r="F11" s="7"/>
      <c r="G11" s="7"/>
      <c r="H11" s="7"/>
    </row>
    <row r="12" spans="1:8" ht="111" customHeight="1" x14ac:dyDescent="0.25">
      <c r="A12" s="30" t="s">
        <v>33</v>
      </c>
      <c r="B12" s="54" t="s">
        <v>0</v>
      </c>
      <c r="C12" s="39" t="s">
        <v>72</v>
      </c>
      <c r="D12" s="39" t="s">
        <v>90</v>
      </c>
      <c r="E12" s="39" t="s">
        <v>80</v>
      </c>
      <c r="F12" s="39" t="s">
        <v>91</v>
      </c>
      <c r="G12" s="16" t="s">
        <v>81</v>
      </c>
      <c r="H12" s="39" t="s">
        <v>92</v>
      </c>
    </row>
    <row r="13" spans="1:8" ht="17.45" customHeight="1" x14ac:dyDescent="0.25">
      <c r="A13" s="55">
        <v>10000000</v>
      </c>
      <c r="B13" s="56" t="s">
        <v>1</v>
      </c>
      <c r="C13" s="20">
        <f>C14+C18+C19+C20+C17</f>
        <v>3381.8</v>
      </c>
      <c r="D13" s="20">
        <f>SUM(D15:D20)</f>
        <v>4850.5999999999995</v>
      </c>
      <c r="E13" s="20">
        <f>E14+E15+E18+E19+E20+E17</f>
        <v>4203</v>
      </c>
      <c r="F13" s="20">
        <f>SUM(F15:F20)</f>
        <v>6825.5999999999995</v>
      </c>
      <c r="G13" s="20">
        <f>ROUND(F13/E13*100,1)</f>
        <v>162.4</v>
      </c>
      <c r="H13" s="41">
        <f>ROUND(F13/D13*100,1)</f>
        <v>140.69999999999999</v>
      </c>
    </row>
    <row r="14" spans="1:8" ht="15.6" hidden="1" customHeight="1" x14ac:dyDescent="0.25">
      <c r="A14" s="55">
        <v>12000000</v>
      </c>
      <c r="B14" s="57" t="s">
        <v>37</v>
      </c>
      <c r="C14" s="20">
        <f>SUM(C15:C16)</f>
        <v>0</v>
      </c>
      <c r="D14" s="20">
        <f>SUM(D15:D16)</f>
        <v>25.4</v>
      </c>
      <c r="E14" s="58"/>
      <c r="F14" s="58">
        <f>SUM(F15:F16)</f>
        <v>-12.8</v>
      </c>
      <c r="G14" s="20" t="e">
        <f>ROUND(F14/E14*100,1)</f>
        <v>#DIV/0!</v>
      </c>
      <c r="H14" s="41">
        <f>ROUND(F14/D14*100,1)</f>
        <v>-50.4</v>
      </c>
    </row>
    <row r="15" spans="1:8" ht="19.899999999999999" customHeight="1" x14ac:dyDescent="0.25">
      <c r="A15" s="59">
        <v>12020000</v>
      </c>
      <c r="B15" s="18" t="s">
        <v>13</v>
      </c>
      <c r="C15" s="40"/>
      <c r="D15" s="80">
        <v>25.4</v>
      </c>
      <c r="E15" s="40"/>
      <c r="F15" s="40">
        <v>-12.8</v>
      </c>
      <c r="G15" s="20"/>
      <c r="H15" s="41"/>
    </row>
    <row r="16" spans="1:8" ht="19.899999999999999" hidden="1" customHeight="1" x14ac:dyDescent="0.25">
      <c r="A16" s="59">
        <v>12030000</v>
      </c>
      <c r="B16" s="60" t="s">
        <v>28</v>
      </c>
      <c r="C16" s="61"/>
      <c r="D16" s="80"/>
      <c r="E16" s="61"/>
      <c r="F16" s="40"/>
      <c r="G16" s="20" t="e">
        <f>ROUND(F16/E16*100,1)</f>
        <v>#DIV/0!</v>
      </c>
      <c r="H16" s="13" t="e">
        <f t="shared" ref="H16:H32" si="0">ROUND(F16/D16*100,1)</f>
        <v>#DIV/0!</v>
      </c>
    </row>
    <row r="17" spans="1:8" ht="18.75" hidden="1" customHeight="1" x14ac:dyDescent="0.25">
      <c r="A17" s="59">
        <v>19000000</v>
      </c>
      <c r="B17" s="56" t="s">
        <v>25</v>
      </c>
      <c r="C17" s="20"/>
      <c r="D17" s="81"/>
      <c r="E17" s="20"/>
      <c r="F17" s="20"/>
      <c r="G17" s="20" t="e">
        <f>ROUND(F17/E17*100,1)</f>
        <v>#DIV/0!</v>
      </c>
      <c r="H17" s="13" t="e">
        <f t="shared" si="0"/>
        <v>#DIV/0!</v>
      </c>
    </row>
    <row r="18" spans="1:8" ht="21" customHeight="1" x14ac:dyDescent="0.25">
      <c r="A18" s="59">
        <v>19010000</v>
      </c>
      <c r="B18" s="60" t="s">
        <v>26</v>
      </c>
      <c r="C18" s="40">
        <v>3381.8</v>
      </c>
      <c r="D18" s="80">
        <v>4825.2</v>
      </c>
      <c r="E18" s="40">
        <v>4203</v>
      </c>
      <c r="F18" s="40">
        <v>6838.4</v>
      </c>
      <c r="G18" s="40">
        <f>ROUND(F18/E18*100,1)</f>
        <v>162.69999999999999</v>
      </c>
      <c r="H18" s="13">
        <f t="shared" si="0"/>
        <v>141.69999999999999</v>
      </c>
    </row>
    <row r="19" spans="1:8" ht="37.5" hidden="1" x14ac:dyDescent="0.25">
      <c r="A19" s="59">
        <v>19020000</v>
      </c>
      <c r="B19" s="60" t="s">
        <v>51</v>
      </c>
      <c r="C19" s="40"/>
      <c r="D19" s="9"/>
      <c r="E19" s="40"/>
      <c r="F19" s="40"/>
      <c r="G19" s="40"/>
      <c r="H19" s="13" t="e">
        <f t="shared" si="0"/>
        <v>#DIV/0!</v>
      </c>
    </row>
    <row r="20" spans="1:8" ht="18" hidden="1" customHeight="1" x14ac:dyDescent="0.25">
      <c r="A20" s="62" t="s">
        <v>34</v>
      </c>
      <c r="B20" s="63" t="s">
        <v>27</v>
      </c>
      <c r="C20" s="40"/>
      <c r="D20" s="9"/>
      <c r="E20" s="40"/>
      <c r="F20" s="9"/>
      <c r="G20" s="20"/>
      <c r="H20" s="13"/>
    </row>
    <row r="21" spans="1:8" ht="19.5" x14ac:dyDescent="0.25">
      <c r="A21" s="55">
        <v>20000000</v>
      </c>
      <c r="B21" s="64" t="s">
        <v>2</v>
      </c>
      <c r="C21" s="20">
        <f>SUM(C22:C23,C25)</f>
        <v>235284.69999999998</v>
      </c>
      <c r="D21" s="20">
        <f>SUM(D22:D23,D25)</f>
        <v>233336.5</v>
      </c>
      <c r="E21" s="20">
        <f>SUM(E22:E23,E25)</f>
        <v>235275.6</v>
      </c>
      <c r="F21" s="20">
        <f>SUM(F22:F23,F25)</f>
        <v>229792</v>
      </c>
      <c r="G21" s="20">
        <f>ROUND(F21/E21*100,1)</f>
        <v>97.7</v>
      </c>
      <c r="H21" s="41">
        <f t="shared" si="0"/>
        <v>98.5</v>
      </c>
    </row>
    <row r="22" spans="1:8" ht="37.15" customHeight="1" x14ac:dyDescent="0.25">
      <c r="A22" s="59">
        <v>21110000</v>
      </c>
      <c r="B22" s="18" t="s">
        <v>16</v>
      </c>
      <c r="C22" s="40">
        <v>102.3</v>
      </c>
      <c r="D22" s="80">
        <v>224.3</v>
      </c>
      <c r="E22" s="40">
        <v>88</v>
      </c>
      <c r="F22" s="40">
        <v>29.9</v>
      </c>
      <c r="G22" s="40">
        <f>ROUND(F22/E22*100,1)</f>
        <v>34</v>
      </c>
      <c r="H22" s="13">
        <f t="shared" si="0"/>
        <v>13.3</v>
      </c>
    </row>
    <row r="23" spans="1:8" ht="21" customHeight="1" x14ac:dyDescent="0.25">
      <c r="A23" s="59">
        <v>24000000</v>
      </c>
      <c r="B23" s="18" t="s">
        <v>38</v>
      </c>
      <c r="C23" s="40">
        <v>200</v>
      </c>
      <c r="D23" s="80">
        <v>1678.1</v>
      </c>
      <c r="E23" s="40">
        <v>200</v>
      </c>
      <c r="F23" s="40">
        <v>1361.1</v>
      </c>
      <c r="G23" s="13" t="s">
        <v>93</v>
      </c>
      <c r="H23" s="13">
        <f t="shared" si="0"/>
        <v>81.099999999999994</v>
      </c>
    </row>
    <row r="24" spans="1:8" ht="37.5" hidden="1" x14ac:dyDescent="0.25">
      <c r="A24" s="38">
        <v>24062100</v>
      </c>
      <c r="B24" s="65" t="s">
        <v>39</v>
      </c>
      <c r="C24" s="46"/>
      <c r="D24" s="67"/>
      <c r="E24" s="46"/>
      <c r="F24" s="46"/>
      <c r="G24" s="20" t="e">
        <f>ROUND(F24/E24*100,1)</f>
        <v>#DIV/0!</v>
      </c>
      <c r="H24" s="41" t="e">
        <f t="shared" si="0"/>
        <v>#DIV/0!</v>
      </c>
    </row>
    <row r="25" spans="1:8" s="78" customFormat="1" ht="17.25" customHeight="1" x14ac:dyDescent="0.25">
      <c r="A25" s="59">
        <v>25000000</v>
      </c>
      <c r="B25" s="18" t="s">
        <v>14</v>
      </c>
      <c r="C25" s="77">
        <v>234982.39999999999</v>
      </c>
      <c r="D25" s="77">
        <v>231434.1</v>
      </c>
      <c r="E25" s="77">
        <v>234987.6</v>
      </c>
      <c r="F25" s="77">
        <v>228401</v>
      </c>
      <c r="G25" s="40">
        <f>ROUND(F25/E25*100,1)</f>
        <v>97.2</v>
      </c>
      <c r="H25" s="13">
        <f t="shared" si="0"/>
        <v>98.7</v>
      </c>
    </row>
    <row r="26" spans="1:8" ht="27" customHeight="1" x14ac:dyDescent="0.25">
      <c r="A26" s="55">
        <v>30000000</v>
      </c>
      <c r="B26" s="64" t="s">
        <v>20</v>
      </c>
      <c r="C26" s="20">
        <f>SUM(C27:C27)</f>
        <v>289.60000000000002</v>
      </c>
      <c r="D26" s="20">
        <f>SUM(D27:D27)</f>
        <v>289.60000000000002</v>
      </c>
      <c r="E26" s="20"/>
      <c r="F26" s="20">
        <f>SUM(F27:F27)</f>
        <v>16773.2</v>
      </c>
      <c r="G26" s="40"/>
      <c r="H26" s="41" t="s">
        <v>88</v>
      </c>
    </row>
    <row r="27" spans="1:8" ht="39.6" customHeight="1" x14ac:dyDescent="0.25">
      <c r="A27" s="59">
        <v>31030000</v>
      </c>
      <c r="B27" s="18" t="s">
        <v>29</v>
      </c>
      <c r="C27" s="13">
        <v>289.60000000000002</v>
      </c>
      <c r="D27" s="10">
        <v>289.60000000000002</v>
      </c>
      <c r="E27" s="13"/>
      <c r="F27" s="13">
        <v>16773.2</v>
      </c>
      <c r="G27" s="40"/>
      <c r="H27" s="13" t="s">
        <v>88</v>
      </c>
    </row>
    <row r="28" spans="1:8" s="75" customFormat="1" ht="26.25" customHeight="1" x14ac:dyDescent="0.25">
      <c r="A28" s="74">
        <v>42000000</v>
      </c>
      <c r="B28" s="64" t="s">
        <v>82</v>
      </c>
      <c r="C28" s="41">
        <f>C29</f>
        <v>0</v>
      </c>
      <c r="D28" s="41">
        <f>D29</f>
        <v>0</v>
      </c>
      <c r="E28" s="41">
        <f>E29</f>
        <v>5085.6000000000004</v>
      </c>
      <c r="F28" s="41">
        <f>F29</f>
        <v>4161.6000000000004</v>
      </c>
      <c r="G28" s="20">
        <f t="shared" ref="G28:G33" si="1">ROUND(F28/E28*100,1)</f>
        <v>81.8</v>
      </c>
      <c r="H28" s="13"/>
    </row>
    <row r="29" spans="1:8" ht="38.25" customHeight="1" x14ac:dyDescent="0.25">
      <c r="A29" s="59">
        <v>42030000</v>
      </c>
      <c r="B29" s="18" t="s">
        <v>83</v>
      </c>
      <c r="C29" s="13"/>
      <c r="D29" s="13"/>
      <c r="E29" s="13">
        <v>5085.6000000000004</v>
      </c>
      <c r="F29" s="13">
        <v>4161.6000000000004</v>
      </c>
      <c r="G29" s="40">
        <f t="shared" si="1"/>
        <v>81.8</v>
      </c>
      <c r="H29" s="13"/>
    </row>
    <row r="30" spans="1:8" ht="21" hidden="1" customHeight="1" x14ac:dyDescent="0.25">
      <c r="A30" s="55">
        <v>50000000</v>
      </c>
      <c r="B30" s="64" t="s">
        <v>12</v>
      </c>
      <c r="C30" s="20">
        <f>SUM(C31:C31)</f>
        <v>0</v>
      </c>
      <c r="D30" s="20">
        <f>SUM(D31:D31)</f>
        <v>0</v>
      </c>
      <c r="E30" s="20"/>
      <c r="F30" s="20"/>
      <c r="G30" s="20" t="e">
        <f t="shared" si="1"/>
        <v>#DIV/0!</v>
      </c>
      <c r="H30" s="41" t="e">
        <f t="shared" si="0"/>
        <v>#DIV/0!</v>
      </c>
    </row>
    <row r="31" spans="1:8" ht="21" hidden="1" customHeight="1" x14ac:dyDescent="0.25">
      <c r="A31" s="59">
        <v>50080000</v>
      </c>
      <c r="B31" s="18" t="s">
        <v>15</v>
      </c>
      <c r="C31" s="13"/>
      <c r="D31" s="13"/>
      <c r="E31" s="40"/>
      <c r="F31" s="40"/>
      <c r="G31" s="20" t="e">
        <f t="shared" si="1"/>
        <v>#DIV/0!</v>
      </c>
      <c r="H31" s="41" t="e">
        <f t="shared" si="0"/>
        <v>#DIV/0!</v>
      </c>
    </row>
    <row r="32" spans="1:8" ht="28.5" customHeight="1" x14ac:dyDescent="0.25">
      <c r="A32" s="59"/>
      <c r="B32" s="57" t="s">
        <v>17</v>
      </c>
      <c r="C32" s="20">
        <f>SUM(C13,C21,C26,C30)</f>
        <v>238956.09999999998</v>
      </c>
      <c r="D32" s="20">
        <f>SUM(D13,D21,D26,D30)</f>
        <v>238476.7</v>
      </c>
      <c r="E32" s="20">
        <f>SUM(E13,E21,E26,E28,E30)</f>
        <v>244564.2</v>
      </c>
      <c r="F32" s="20">
        <f>SUM(F13,F21,F26,F28,F30)</f>
        <v>257552.40000000002</v>
      </c>
      <c r="G32" s="20">
        <f t="shared" si="1"/>
        <v>105.3</v>
      </c>
      <c r="H32" s="41">
        <f t="shared" si="0"/>
        <v>108</v>
      </c>
    </row>
    <row r="33" spans="1:8" ht="26.25" customHeight="1" x14ac:dyDescent="0.25">
      <c r="A33" s="55">
        <v>40000000</v>
      </c>
      <c r="B33" s="64" t="s">
        <v>3</v>
      </c>
      <c r="C33" s="20">
        <f>SUM(C34:C50)</f>
        <v>640872.5</v>
      </c>
      <c r="D33" s="20">
        <f>SUM(D34:D50)</f>
        <v>640860.5</v>
      </c>
      <c r="E33" s="20">
        <f>SUM(E34:E50)</f>
        <v>6143.6</v>
      </c>
      <c r="F33" s="20">
        <f>SUM(F34:F50)</f>
        <v>6143.6</v>
      </c>
      <c r="G33" s="20">
        <f t="shared" si="1"/>
        <v>100</v>
      </c>
      <c r="H33" s="41">
        <f>ROUND(F33/D33*100,1)</f>
        <v>1</v>
      </c>
    </row>
    <row r="34" spans="1:8" ht="21.6" hidden="1" customHeight="1" x14ac:dyDescent="0.25">
      <c r="A34" s="59">
        <v>41030800</v>
      </c>
      <c r="B34" s="18" t="s">
        <v>21</v>
      </c>
      <c r="C34" s="13"/>
      <c r="D34" s="13"/>
      <c r="E34" s="20"/>
      <c r="F34" s="20"/>
      <c r="G34" s="20"/>
      <c r="H34" s="41"/>
    </row>
    <row r="35" spans="1:8" s="3" customFormat="1" ht="66" hidden="1" customHeight="1" x14ac:dyDescent="0.25">
      <c r="A35" s="59">
        <v>41033400</v>
      </c>
      <c r="B35" s="18" t="s">
        <v>24</v>
      </c>
      <c r="C35" s="13"/>
      <c r="D35" s="13"/>
      <c r="E35" s="13"/>
      <c r="F35" s="13"/>
      <c r="G35" s="20"/>
      <c r="H35" s="41"/>
    </row>
    <row r="36" spans="1:8" s="3" customFormat="1" ht="56.25" hidden="1" x14ac:dyDescent="0.25">
      <c r="A36" s="59">
        <v>41034300</v>
      </c>
      <c r="B36" s="18" t="s">
        <v>49</v>
      </c>
      <c r="C36" s="13"/>
      <c r="D36" s="13"/>
      <c r="E36" s="13"/>
      <c r="F36" s="13"/>
      <c r="G36" s="20"/>
      <c r="H36" s="41"/>
    </row>
    <row r="37" spans="1:8" s="3" customFormat="1" ht="37.5" hidden="1" x14ac:dyDescent="0.25">
      <c r="A37" s="59">
        <v>41033300</v>
      </c>
      <c r="B37" s="18" t="s">
        <v>54</v>
      </c>
      <c r="C37" s="13"/>
      <c r="D37" s="13"/>
      <c r="E37" s="13"/>
      <c r="F37" s="13"/>
      <c r="G37" s="20"/>
      <c r="H37" s="41"/>
    </row>
    <row r="38" spans="1:8" s="3" customFormat="1" ht="37.5" x14ac:dyDescent="0.25">
      <c r="A38" s="59">
        <v>41033300</v>
      </c>
      <c r="B38" s="18" t="s">
        <v>95</v>
      </c>
      <c r="C38" s="13"/>
      <c r="D38" s="13"/>
      <c r="E38" s="13">
        <v>1428.9</v>
      </c>
      <c r="F38" s="13">
        <v>1428.9</v>
      </c>
      <c r="G38" s="40">
        <f>ROUND(F38/E38*100,1)</f>
        <v>100</v>
      </c>
      <c r="H38" s="41"/>
    </row>
    <row r="39" spans="1:8" ht="35.25" customHeight="1" x14ac:dyDescent="0.25">
      <c r="A39" s="59">
        <v>41033900</v>
      </c>
      <c r="B39" s="18" t="s">
        <v>77</v>
      </c>
      <c r="C39" s="13">
        <v>149034.9</v>
      </c>
      <c r="D39" s="13">
        <v>149034.9</v>
      </c>
      <c r="E39" s="13"/>
      <c r="F39" s="13"/>
      <c r="G39" s="40"/>
      <c r="H39" s="40"/>
    </row>
    <row r="40" spans="1:8" s="3" customFormat="1" ht="37.5" hidden="1" x14ac:dyDescent="0.25">
      <c r="A40" s="59">
        <v>41034500</v>
      </c>
      <c r="B40" s="60" t="s">
        <v>53</v>
      </c>
      <c r="C40" s="13"/>
      <c r="D40" s="13"/>
      <c r="E40" s="13"/>
      <c r="F40" s="13"/>
      <c r="G40" s="20"/>
      <c r="H40" s="41"/>
    </row>
    <row r="41" spans="1:8" s="3" customFormat="1" ht="187.5" hidden="1" x14ac:dyDescent="0.25">
      <c r="A41" s="59">
        <v>41030500</v>
      </c>
      <c r="B41" s="60" t="s">
        <v>63</v>
      </c>
      <c r="C41" s="13"/>
      <c r="D41" s="40"/>
      <c r="E41" s="13"/>
      <c r="F41" s="40"/>
      <c r="G41" s="40"/>
      <c r="H41" s="41"/>
    </row>
    <row r="42" spans="1:8" ht="131.25" hidden="1" x14ac:dyDescent="0.25">
      <c r="A42" s="59">
        <v>41036600</v>
      </c>
      <c r="B42" s="18" t="s">
        <v>61</v>
      </c>
      <c r="C42" s="13"/>
      <c r="D42" s="13"/>
      <c r="E42" s="13"/>
      <c r="F42" s="13"/>
      <c r="G42" s="40"/>
      <c r="H42" s="13"/>
    </row>
    <row r="43" spans="1:8" ht="60" customHeight="1" x14ac:dyDescent="0.25">
      <c r="A43" s="59">
        <v>41034800</v>
      </c>
      <c r="B43" s="18" t="s">
        <v>75</v>
      </c>
      <c r="C43" s="13">
        <v>59796.9</v>
      </c>
      <c r="D43" s="10">
        <v>59796.9</v>
      </c>
      <c r="E43" s="13"/>
      <c r="F43" s="13"/>
      <c r="G43" s="40"/>
      <c r="H43" s="13"/>
    </row>
    <row r="44" spans="1:8" ht="11.25" hidden="1" customHeight="1" x14ac:dyDescent="0.25">
      <c r="A44" s="59">
        <v>41036600</v>
      </c>
      <c r="B44" s="18" t="s">
        <v>69</v>
      </c>
      <c r="C44" s="13"/>
      <c r="D44" s="13"/>
      <c r="E44" s="13"/>
      <c r="F44" s="13"/>
      <c r="G44" s="40"/>
      <c r="H44" s="13"/>
    </row>
    <row r="45" spans="1:8" ht="55.5" customHeight="1" x14ac:dyDescent="0.25">
      <c r="A45" s="59">
        <v>41037300</v>
      </c>
      <c r="B45" s="18" t="s">
        <v>60</v>
      </c>
      <c r="C45" s="13">
        <v>426995.3</v>
      </c>
      <c r="D45" s="10">
        <v>426995.3</v>
      </c>
      <c r="E45" s="13"/>
      <c r="F45" s="13"/>
      <c r="G45" s="40"/>
      <c r="H45" s="40"/>
    </row>
    <row r="46" spans="1:8" ht="12" hidden="1" customHeight="1" x14ac:dyDescent="0.25">
      <c r="A46" s="59">
        <v>41053700</v>
      </c>
      <c r="B46" s="18" t="s">
        <v>64</v>
      </c>
      <c r="C46" s="13"/>
      <c r="D46" s="10"/>
      <c r="E46" s="13"/>
      <c r="F46" s="13"/>
      <c r="G46" s="40"/>
      <c r="H46" s="40"/>
    </row>
    <row r="47" spans="1:8" ht="32.25" hidden="1" customHeight="1" x14ac:dyDescent="0.25">
      <c r="A47" s="59"/>
      <c r="B47" s="18"/>
      <c r="C47" s="13"/>
      <c r="D47" s="13"/>
      <c r="E47" s="13"/>
      <c r="F47" s="13"/>
      <c r="G47" s="40"/>
      <c r="H47" s="40"/>
    </row>
    <row r="48" spans="1:8" ht="24.6" customHeight="1" x14ac:dyDescent="0.25">
      <c r="A48" s="59">
        <v>41053900</v>
      </c>
      <c r="B48" s="18" t="s">
        <v>59</v>
      </c>
      <c r="C48" s="13">
        <v>5045.3999999999996</v>
      </c>
      <c r="D48" s="10">
        <v>5033.3999999999996</v>
      </c>
      <c r="E48" s="13">
        <v>4714.7</v>
      </c>
      <c r="F48" s="13">
        <v>4714.7</v>
      </c>
      <c r="G48" s="40">
        <f>ROUND(F48/E48*100,1)</f>
        <v>100</v>
      </c>
      <c r="H48" s="13">
        <f>ROUND(F48/D48*100,1)</f>
        <v>93.7</v>
      </c>
    </row>
    <row r="49" spans="1:8" ht="22.15" hidden="1" customHeight="1" x14ac:dyDescent="0.25">
      <c r="A49" s="59">
        <v>41054100</v>
      </c>
      <c r="B49" s="18" t="s">
        <v>62</v>
      </c>
      <c r="C49" s="13"/>
      <c r="D49" s="13"/>
      <c r="E49" s="13"/>
      <c r="F49" s="13"/>
      <c r="G49" s="40"/>
      <c r="H49" s="41"/>
    </row>
    <row r="50" spans="1:8" ht="27" hidden="1" customHeight="1" x14ac:dyDescent="0.25">
      <c r="A50" s="59"/>
      <c r="B50" s="66" t="s">
        <v>22</v>
      </c>
      <c r="C50" s="13"/>
      <c r="D50" s="13"/>
      <c r="E50" s="13"/>
      <c r="F50" s="13"/>
      <c r="G50" s="40" t="e">
        <f>ROUND(F50/E50*100,1)</f>
        <v>#DIV/0!</v>
      </c>
      <c r="H50" s="41" t="e">
        <f>ROUND(F50/D50*100,1)</f>
        <v>#DIV/0!</v>
      </c>
    </row>
    <row r="51" spans="1:8" ht="18.75" x14ac:dyDescent="0.25">
      <c r="A51" s="59"/>
      <c r="B51" s="57" t="s">
        <v>4</v>
      </c>
      <c r="C51" s="41">
        <f>SUM(C32,C33,)</f>
        <v>879828.6</v>
      </c>
      <c r="D51" s="41">
        <f>SUM(D32,D33)</f>
        <v>879337.2</v>
      </c>
      <c r="E51" s="41">
        <f>SUM(E32,E33)</f>
        <v>250707.80000000002</v>
      </c>
      <c r="F51" s="41">
        <f>SUM(F32,F33)</f>
        <v>263696</v>
      </c>
      <c r="G51" s="20">
        <f>ROUND(F51/E51*100,1)</f>
        <v>105.2</v>
      </c>
      <c r="H51" s="41">
        <f>ROUND(F51/D51*100,1)</f>
        <v>30</v>
      </c>
    </row>
    <row r="52" spans="1:8" ht="48.75" customHeight="1" x14ac:dyDescent="0.25">
      <c r="B52" s="5"/>
      <c r="C52" s="5"/>
      <c r="D52" s="5"/>
      <c r="E52" s="5"/>
      <c r="F52" s="6"/>
      <c r="G52" s="6"/>
      <c r="H52" s="6"/>
    </row>
  </sheetData>
  <dataConsolidate/>
  <mergeCells count="7">
    <mergeCell ref="B8:H8"/>
    <mergeCell ref="B7:H7"/>
    <mergeCell ref="B9:H9"/>
    <mergeCell ref="E2:H2"/>
    <mergeCell ref="E3:H3"/>
    <mergeCell ref="E4:H4"/>
    <mergeCell ref="E5:H5"/>
  </mergeCells>
  <phoneticPr fontId="0" type="noConversion"/>
  <printOptions horizontalCentered="1"/>
  <pageMargins left="0.19685039370078741" right="0.19685039370078741" top="0.59055118110236227" bottom="0.19685039370078741" header="0.11811023622047245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view="pageBreakPreview" topLeftCell="A3" zoomScale="90" zoomScaleNormal="75" zoomScaleSheetLayoutView="90" workbookViewId="0">
      <selection activeCell="D32" sqref="D32"/>
    </sheetView>
  </sheetViews>
  <sheetFormatPr defaultRowHeight="15.75" x14ac:dyDescent="0.25"/>
  <cols>
    <col min="1" max="1" width="12.625" style="33" customWidth="1"/>
    <col min="2" max="2" width="79.75" customWidth="1"/>
    <col min="3" max="3" width="18.25" customWidth="1"/>
    <col min="4" max="4" width="14" customWidth="1"/>
    <col min="5" max="5" width="19" customWidth="1"/>
    <col min="6" max="8" width="16.75" customWidth="1"/>
  </cols>
  <sheetData>
    <row r="1" spans="1:8" ht="16.899999999999999" customHeight="1" x14ac:dyDescent="0.25">
      <c r="E1" s="1"/>
      <c r="F1" s="1"/>
      <c r="G1" s="1"/>
      <c r="H1" s="1"/>
    </row>
    <row r="2" spans="1:8" ht="26.45" customHeight="1" x14ac:dyDescent="0.25">
      <c r="E2" s="1"/>
      <c r="F2" s="4"/>
      <c r="G2" s="4"/>
      <c r="H2" s="4"/>
    </row>
    <row r="3" spans="1:8" ht="31.15" customHeight="1" x14ac:dyDescent="0.25">
      <c r="E3" s="1"/>
      <c r="F3" s="4"/>
      <c r="G3" s="4"/>
      <c r="H3" s="4"/>
    </row>
    <row r="4" spans="1:8" ht="23.45" customHeight="1" x14ac:dyDescent="0.25">
      <c r="A4" s="34"/>
      <c r="B4" s="83"/>
      <c r="C4" s="83"/>
      <c r="D4" s="83"/>
      <c r="E4" s="83"/>
      <c r="F4" s="83"/>
      <c r="G4" s="83"/>
      <c r="H4" s="83"/>
    </row>
    <row r="5" spans="1:8" ht="22.15" customHeight="1" x14ac:dyDescent="0.25">
      <c r="A5" s="34"/>
      <c r="B5" s="87"/>
      <c r="C5" s="87"/>
      <c r="D5" s="87"/>
      <c r="E5" s="87"/>
      <c r="F5" s="87"/>
      <c r="G5" s="87"/>
      <c r="H5" s="87"/>
    </row>
    <row r="6" spans="1:8" ht="27" customHeight="1" x14ac:dyDescent="0.25">
      <c r="A6" s="35"/>
      <c r="B6" s="89"/>
      <c r="C6" s="89"/>
      <c r="D6" s="89"/>
      <c r="E6" s="89"/>
      <c r="F6" s="89"/>
      <c r="G6" s="89"/>
      <c r="H6" s="89"/>
    </row>
    <row r="7" spans="1:8" ht="15.6" customHeight="1" x14ac:dyDescent="0.25">
      <c r="A7" s="36"/>
      <c r="B7" s="22"/>
      <c r="C7" s="22"/>
      <c r="D7" s="22"/>
      <c r="E7" s="22"/>
      <c r="F7" s="22"/>
      <c r="G7" s="22"/>
      <c r="H7" s="73" t="s">
        <v>68</v>
      </c>
    </row>
    <row r="8" spans="1:8" ht="1.5" customHeight="1" x14ac:dyDescent="0.25">
      <c r="A8" s="36"/>
      <c r="B8" s="7"/>
      <c r="C8" s="7"/>
      <c r="D8" s="7"/>
      <c r="E8" s="7"/>
      <c r="F8" s="7"/>
      <c r="G8" s="7"/>
      <c r="H8" s="7"/>
    </row>
    <row r="9" spans="1:8" ht="110.45" customHeight="1" x14ac:dyDescent="0.25">
      <c r="A9" s="29" t="s">
        <v>50</v>
      </c>
      <c r="B9" s="17" t="s">
        <v>5</v>
      </c>
      <c r="C9" s="16" t="s">
        <v>73</v>
      </c>
      <c r="D9" s="39" t="s">
        <v>90</v>
      </c>
      <c r="E9" s="16" t="s">
        <v>84</v>
      </c>
      <c r="F9" s="39" t="s">
        <v>91</v>
      </c>
      <c r="G9" s="16" t="s">
        <v>81</v>
      </c>
      <c r="H9" s="39" t="s">
        <v>92</v>
      </c>
    </row>
    <row r="10" spans="1:8" ht="18.75" hidden="1" x14ac:dyDescent="0.25">
      <c r="A10" s="43">
        <v>100</v>
      </c>
      <c r="B10" s="18" t="s">
        <v>35</v>
      </c>
      <c r="C10" s="47"/>
      <c r="D10" s="53"/>
      <c r="E10" s="47"/>
      <c r="F10" s="48"/>
      <c r="G10" s="49"/>
      <c r="H10" s="49"/>
    </row>
    <row r="11" spans="1:8" ht="18.75" x14ac:dyDescent="0.25">
      <c r="A11" s="30" t="s">
        <v>41</v>
      </c>
      <c r="B11" s="12" t="s">
        <v>6</v>
      </c>
      <c r="C11" s="48">
        <v>215781.3</v>
      </c>
      <c r="D11" s="48">
        <v>184931.6</v>
      </c>
      <c r="E11" s="48">
        <v>310814.7</v>
      </c>
      <c r="F11" s="48">
        <v>274604.59999999998</v>
      </c>
      <c r="G11" s="40">
        <f>ROUND(F11/E11*100,1)</f>
        <v>88.3</v>
      </c>
      <c r="H11" s="50">
        <f>ROUND(F11/D11*100,1)</f>
        <v>148.5</v>
      </c>
    </row>
    <row r="12" spans="1:8" ht="18.75" x14ac:dyDescent="0.25">
      <c r="A12" s="30" t="s">
        <v>42</v>
      </c>
      <c r="B12" s="12" t="s">
        <v>7</v>
      </c>
      <c r="C12" s="48">
        <v>104203.3</v>
      </c>
      <c r="D12" s="48">
        <v>102380.4</v>
      </c>
      <c r="E12" s="48">
        <v>92820.1</v>
      </c>
      <c r="F12" s="48">
        <v>92170.1</v>
      </c>
      <c r="G12" s="40">
        <f t="shared" ref="G12:G37" si="0">ROUND(F12/E12*100,1)</f>
        <v>99.3</v>
      </c>
      <c r="H12" s="50">
        <f>ROUND(F12/D12*100,1)</f>
        <v>90</v>
      </c>
    </row>
    <row r="13" spans="1:8" ht="18.75" x14ac:dyDescent="0.25">
      <c r="A13" s="30" t="s">
        <v>43</v>
      </c>
      <c r="B13" s="12" t="s">
        <v>8</v>
      </c>
      <c r="C13" s="48">
        <v>48095.6</v>
      </c>
      <c r="D13" s="48">
        <v>40609.800000000003</v>
      </c>
      <c r="E13" s="48">
        <v>48980</v>
      </c>
      <c r="F13" s="48">
        <v>46058.1</v>
      </c>
      <c r="G13" s="40">
        <f t="shared" si="0"/>
        <v>94</v>
      </c>
      <c r="H13" s="50">
        <f>ROUND(F13/D13*100,1)</f>
        <v>113.4</v>
      </c>
    </row>
    <row r="14" spans="1:8" ht="11.25" hidden="1" customHeight="1" x14ac:dyDescent="0.25">
      <c r="A14" s="30">
        <v>6000</v>
      </c>
      <c r="B14" s="12" t="s">
        <v>19</v>
      </c>
      <c r="C14" s="69"/>
      <c r="D14" s="48"/>
      <c r="E14" s="68"/>
      <c r="F14" s="48"/>
      <c r="G14" s="40" t="e">
        <f t="shared" si="0"/>
        <v>#DIV/0!</v>
      </c>
      <c r="H14" s="50" t="e">
        <f>ROUND(F14/D14*100,1)</f>
        <v>#DIV/0!</v>
      </c>
    </row>
    <row r="15" spans="1:8" ht="20.25" customHeight="1" x14ac:dyDescent="0.25">
      <c r="A15" s="30" t="s">
        <v>44</v>
      </c>
      <c r="B15" s="12" t="s">
        <v>9</v>
      </c>
      <c r="C15" s="68">
        <v>4804.8999999999996</v>
      </c>
      <c r="D15" s="48">
        <v>4416.3</v>
      </c>
      <c r="E15" s="68">
        <v>4358</v>
      </c>
      <c r="F15" s="48">
        <v>4122.8999999999996</v>
      </c>
      <c r="G15" s="40">
        <f t="shared" si="0"/>
        <v>94.6</v>
      </c>
      <c r="H15" s="50">
        <f>ROUND(F15/D15*100,1)</f>
        <v>93.4</v>
      </c>
    </row>
    <row r="16" spans="1:8" ht="18.75" customHeight="1" x14ac:dyDescent="0.25">
      <c r="A16" s="30" t="s">
        <v>45</v>
      </c>
      <c r="B16" s="12" t="s">
        <v>10</v>
      </c>
      <c r="C16" s="50"/>
      <c r="D16" s="48"/>
      <c r="E16" s="48">
        <v>282.89999999999998</v>
      </c>
      <c r="F16" s="48">
        <v>282.89999999999998</v>
      </c>
      <c r="G16" s="40">
        <f t="shared" si="0"/>
        <v>100</v>
      </c>
      <c r="H16" s="50"/>
    </row>
    <row r="17" spans="1:8" ht="20.25" hidden="1" customHeight="1" x14ac:dyDescent="0.25">
      <c r="A17" s="30" t="s">
        <v>52</v>
      </c>
      <c r="B17" s="12" t="s">
        <v>19</v>
      </c>
      <c r="C17" s="50"/>
      <c r="D17" s="48"/>
      <c r="E17" s="48"/>
      <c r="F17" s="48"/>
      <c r="G17" s="40"/>
      <c r="H17" s="49"/>
    </row>
    <row r="18" spans="1:8" ht="19.5" hidden="1" customHeight="1" x14ac:dyDescent="0.25">
      <c r="A18" s="30">
        <v>7100</v>
      </c>
      <c r="B18" s="12" t="s">
        <v>57</v>
      </c>
      <c r="C18" s="50"/>
      <c r="D18" s="14"/>
      <c r="E18" s="48"/>
      <c r="F18" s="48"/>
      <c r="G18" s="40"/>
      <c r="H18" s="49"/>
    </row>
    <row r="19" spans="1:8" ht="18.75" x14ac:dyDescent="0.25">
      <c r="A19" s="30">
        <v>7300</v>
      </c>
      <c r="B19" s="12" t="s">
        <v>55</v>
      </c>
      <c r="C19" s="48">
        <v>50531.7</v>
      </c>
      <c r="D19" s="48">
        <v>43993.1</v>
      </c>
      <c r="E19" s="48"/>
      <c r="F19" s="48"/>
      <c r="G19" s="40"/>
      <c r="H19" s="9"/>
    </row>
    <row r="20" spans="1:8" ht="22.9" customHeight="1" x14ac:dyDescent="0.25">
      <c r="A20" s="30">
        <v>7400</v>
      </c>
      <c r="B20" s="12" t="s">
        <v>56</v>
      </c>
      <c r="C20" s="48">
        <v>800290.5</v>
      </c>
      <c r="D20" s="48">
        <v>454858.8</v>
      </c>
      <c r="E20" s="48">
        <v>345419.6</v>
      </c>
      <c r="F20" s="48">
        <v>245428</v>
      </c>
      <c r="G20" s="40">
        <f t="shared" si="0"/>
        <v>71.099999999999994</v>
      </c>
      <c r="H20" s="50">
        <f>ROUND(F20/D20*100,1)</f>
        <v>54</v>
      </c>
    </row>
    <row r="21" spans="1:8" ht="22.5" customHeight="1" x14ac:dyDescent="0.25">
      <c r="A21" s="30">
        <v>7500</v>
      </c>
      <c r="B21" s="12" t="s">
        <v>70</v>
      </c>
      <c r="C21" s="48">
        <v>1550</v>
      </c>
      <c r="D21" s="48">
        <v>1481.3</v>
      </c>
      <c r="E21" s="48"/>
      <c r="F21" s="48"/>
      <c r="G21" s="40"/>
      <c r="H21" s="50"/>
    </row>
    <row r="22" spans="1:8" ht="18.75" x14ac:dyDescent="0.25">
      <c r="A22" s="30">
        <v>7600</v>
      </c>
      <c r="B22" s="12" t="s">
        <v>71</v>
      </c>
      <c r="C22" s="50">
        <v>2580</v>
      </c>
      <c r="D22" s="47">
        <v>1636.3</v>
      </c>
      <c r="E22" s="48"/>
      <c r="F22" s="48"/>
      <c r="G22" s="40"/>
      <c r="H22" s="50"/>
    </row>
    <row r="23" spans="1:8" ht="42" customHeight="1" x14ac:dyDescent="0.25">
      <c r="A23" s="29">
        <v>7700</v>
      </c>
      <c r="B23" s="12" t="s">
        <v>85</v>
      </c>
      <c r="C23" s="50"/>
      <c r="D23" s="14"/>
      <c r="E23" s="48">
        <v>256.5</v>
      </c>
      <c r="F23" s="40">
        <v>221.5</v>
      </c>
      <c r="G23" s="40">
        <f t="shared" si="0"/>
        <v>86.4</v>
      </c>
      <c r="H23" s="50"/>
    </row>
    <row r="24" spans="1:8" ht="20.25" customHeight="1" x14ac:dyDescent="0.25">
      <c r="A24" s="29">
        <v>8000</v>
      </c>
      <c r="B24" s="12" t="s">
        <v>66</v>
      </c>
      <c r="C24" s="48">
        <v>5840.9</v>
      </c>
      <c r="D24" s="48">
        <v>2738.8</v>
      </c>
      <c r="E24" s="48">
        <v>1340</v>
      </c>
      <c r="F24" s="48">
        <v>802.6</v>
      </c>
      <c r="G24" s="40">
        <f t="shared" si="0"/>
        <v>59.9</v>
      </c>
      <c r="H24" s="50">
        <f>ROUND(F24/D24*100,1)</f>
        <v>29.3</v>
      </c>
    </row>
    <row r="25" spans="1:8" ht="13.5" hidden="1" customHeight="1" x14ac:dyDescent="0.25">
      <c r="A25" s="29">
        <v>9320</v>
      </c>
      <c r="B25" s="12" t="s">
        <v>58</v>
      </c>
      <c r="C25" s="47"/>
      <c r="D25" s="14"/>
      <c r="E25" s="48"/>
      <c r="F25" s="48"/>
      <c r="G25" s="40"/>
      <c r="H25" s="50"/>
    </row>
    <row r="26" spans="1:8" ht="23.25" customHeight="1" x14ac:dyDescent="0.25">
      <c r="A26" s="29">
        <v>8500</v>
      </c>
      <c r="B26" s="12" t="s">
        <v>78</v>
      </c>
      <c r="C26" s="48">
        <v>124316.1</v>
      </c>
      <c r="D26" s="14"/>
      <c r="E26" s="48">
        <v>1428.9</v>
      </c>
      <c r="F26" s="48"/>
      <c r="G26" s="40"/>
      <c r="H26" s="50"/>
    </row>
    <row r="27" spans="1:8" ht="13.5" hidden="1" customHeight="1" x14ac:dyDescent="0.25">
      <c r="A27" s="29">
        <v>9570</v>
      </c>
      <c r="B27" s="12" t="s">
        <v>62</v>
      </c>
      <c r="C27" s="47"/>
      <c r="D27" s="14"/>
      <c r="E27" s="48"/>
      <c r="F27" s="48"/>
      <c r="G27" s="40" t="e">
        <f t="shared" si="0"/>
        <v>#DIV/0!</v>
      </c>
      <c r="H27" s="50" t="e">
        <f>ROUND(F27/D27*100,1)</f>
        <v>#DIV/0!</v>
      </c>
    </row>
    <row r="28" spans="1:8" ht="12" hidden="1" customHeight="1" x14ac:dyDescent="0.25">
      <c r="A28" s="29">
        <v>9750</v>
      </c>
      <c r="B28" s="12" t="s">
        <v>64</v>
      </c>
      <c r="C28" s="47"/>
      <c r="D28" s="14"/>
      <c r="E28" s="48"/>
      <c r="F28" s="48"/>
      <c r="G28" s="40" t="e">
        <f t="shared" si="0"/>
        <v>#DIV/0!</v>
      </c>
      <c r="H28" s="50" t="e">
        <f>ROUND(F28/D28*100,1)</f>
        <v>#DIV/0!</v>
      </c>
    </row>
    <row r="29" spans="1:8" ht="17.25" hidden="1" customHeight="1" x14ac:dyDescent="0.25">
      <c r="A29" s="29"/>
      <c r="B29" s="12"/>
      <c r="C29" s="47"/>
      <c r="D29" s="53"/>
      <c r="E29" s="48"/>
      <c r="F29" s="48"/>
      <c r="G29" s="40"/>
      <c r="H29" s="49"/>
    </row>
    <row r="30" spans="1:8" ht="42" customHeight="1" x14ac:dyDescent="0.25">
      <c r="A30" s="29">
        <v>9310</v>
      </c>
      <c r="B30" s="12" t="s">
        <v>79</v>
      </c>
      <c r="C30" s="48">
        <v>12275.5</v>
      </c>
      <c r="D30" s="53">
        <v>12275.5</v>
      </c>
      <c r="E30" s="48"/>
      <c r="F30" s="48"/>
      <c r="G30" s="40"/>
      <c r="H30" s="49"/>
    </row>
    <row r="31" spans="1:8" ht="45" customHeight="1" x14ac:dyDescent="0.25">
      <c r="A31" s="29">
        <v>9320</v>
      </c>
      <c r="B31" s="12" t="s">
        <v>58</v>
      </c>
      <c r="C31" s="48"/>
      <c r="D31" s="53"/>
      <c r="E31" s="48">
        <v>103408.2</v>
      </c>
      <c r="F31" s="48">
        <v>84905.9</v>
      </c>
      <c r="G31" s="40">
        <f t="shared" si="0"/>
        <v>82.1</v>
      </c>
      <c r="H31" s="49"/>
    </row>
    <row r="32" spans="1:8" ht="101.25" customHeight="1" x14ac:dyDescent="0.25">
      <c r="A32" s="29">
        <v>9580</v>
      </c>
      <c r="B32" s="12" t="s">
        <v>76</v>
      </c>
      <c r="C32" s="48">
        <v>27906.5</v>
      </c>
      <c r="D32" s="48">
        <v>27906.5</v>
      </c>
      <c r="E32" s="48"/>
      <c r="F32" s="48"/>
      <c r="G32" s="40"/>
      <c r="H32" s="49"/>
    </row>
    <row r="33" spans="1:8" ht="22.5" hidden="1" customHeight="1" x14ac:dyDescent="0.25">
      <c r="A33" s="44" t="s">
        <v>46</v>
      </c>
      <c r="B33" s="12" t="s">
        <v>30</v>
      </c>
      <c r="C33" s="48">
        <v>27906.5</v>
      </c>
      <c r="D33" s="10"/>
      <c r="E33" s="48"/>
      <c r="F33" s="48"/>
      <c r="G33" s="40" t="e">
        <f t="shared" si="0"/>
        <v>#DIV/0!</v>
      </c>
      <c r="H33" s="50" t="e">
        <f>ROUND(F33/D33*100,1)</f>
        <v>#DIV/0!</v>
      </c>
    </row>
    <row r="34" spans="1:8" ht="24.75" hidden="1" customHeight="1" x14ac:dyDescent="0.25">
      <c r="A34" s="44" t="s">
        <v>47</v>
      </c>
      <c r="B34" s="12" t="s">
        <v>31</v>
      </c>
      <c r="C34" s="48">
        <v>27906.5</v>
      </c>
      <c r="D34" s="10"/>
      <c r="E34" s="48"/>
      <c r="F34" s="48"/>
      <c r="G34" s="40" t="e">
        <f t="shared" si="0"/>
        <v>#DIV/0!</v>
      </c>
      <c r="H34" s="50" t="e">
        <f>ROUND(F34/D34*100,1)</f>
        <v>#DIV/0!</v>
      </c>
    </row>
    <row r="35" spans="1:8" ht="22.5" hidden="1" customHeight="1" x14ac:dyDescent="0.25">
      <c r="A35" s="44" t="s">
        <v>48</v>
      </c>
      <c r="B35" s="12" t="s">
        <v>32</v>
      </c>
      <c r="C35" s="48">
        <v>27906.5</v>
      </c>
      <c r="D35" s="10"/>
      <c r="E35" s="48"/>
      <c r="F35" s="48"/>
      <c r="G35" s="40" t="e">
        <f t="shared" si="0"/>
        <v>#DIV/0!</v>
      </c>
      <c r="H35" s="50" t="e">
        <f>ROUND(F35/D35*100,1)</f>
        <v>#DIV/0!</v>
      </c>
    </row>
    <row r="36" spans="1:8" ht="22.5" customHeight="1" x14ac:dyDescent="0.25">
      <c r="A36" s="29">
        <v>9770</v>
      </c>
      <c r="B36" s="12" t="s">
        <v>59</v>
      </c>
      <c r="C36" s="48">
        <v>7154.6</v>
      </c>
      <c r="D36" s="48">
        <v>6202.5</v>
      </c>
      <c r="E36" s="48">
        <v>8362.6</v>
      </c>
      <c r="F36" s="48">
        <v>6854</v>
      </c>
      <c r="G36" s="40">
        <f t="shared" si="0"/>
        <v>82</v>
      </c>
      <c r="H36" s="50">
        <f>ROUND(F36/D36*100,1)</f>
        <v>110.5</v>
      </c>
    </row>
    <row r="37" spans="1:8" ht="40.15" customHeight="1" x14ac:dyDescent="0.25">
      <c r="A37" s="44">
        <v>9800</v>
      </c>
      <c r="B37" s="12" t="s">
        <v>67</v>
      </c>
      <c r="C37" s="48">
        <v>773.1</v>
      </c>
      <c r="D37" s="48">
        <v>687.4</v>
      </c>
      <c r="E37" s="48">
        <v>5000</v>
      </c>
      <c r="F37" s="48">
        <v>4507.3</v>
      </c>
      <c r="G37" s="40">
        <f t="shared" si="0"/>
        <v>90.1</v>
      </c>
      <c r="H37" s="13" t="s">
        <v>94</v>
      </c>
    </row>
    <row r="38" spans="1:8" ht="28.5" customHeight="1" x14ac:dyDescent="0.25">
      <c r="A38" s="45"/>
      <c r="B38" s="8" t="s">
        <v>18</v>
      </c>
      <c r="C38" s="51">
        <f>SUM(C10:C37)</f>
        <v>1489823.5000000002</v>
      </c>
      <c r="D38" s="51">
        <f>SUM(D10:D37)</f>
        <v>884118.30000000016</v>
      </c>
      <c r="E38" s="51">
        <f>SUM(E10:E37)</f>
        <v>922471.5</v>
      </c>
      <c r="F38" s="51">
        <f>SUM(F10:F37)</f>
        <v>759957.9</v>
      </c>
      <c r="G38" s="52">
        <f t="shared" ref="G38:G43" si="1">ROUND(F38/E38*100,1)</f>
        <v>82.4</v>
      </c>
      <c r="H38" s="76">
        <f>ROUND(F38/D38*100,1)</f>
        <v>86</v>
      </c>
    </row>
    <row r="39" spans="1:8" ht="21" hidden="1" customHeight="1" x14ac:dyDescent="0.25">
      <c r="A39" s="31"/>
      <c r="B39" s="23" t="s">
        <v>21</v>
      </c>
      <c r="C39" s="21"/>
      <c r="D39" s="10"/>
      <c r="E39" s="14"/>
      <c r="F39" s="14"/>
      <c r="G39" s="9" t="e">
        <f t="shared" si="1"/>
        <v>#DIV/0!</v>
      </c>
      <c r="H39" s="14"/>
    </row>
    <row r="40" spans="1:8" ht="112.5" hidden="1" customHeight="1" x14ac:dyDescent="0.25">
      <c r="A40" s="31"/>
      <c r="B40" s="19" t="s">
        <v>65</v>
      </c>
      <c r="C40" s="10"/>
      <c r="D40" s="10"/>
      <c r="E40" s="14"/>
      <c r="F40" s="14"/>
      <c r="G40" s="9" t="e">
        <f t="shared" si="1"/>
        <v>#DIV/0!</v>
      </c>
      <c r="H40" s="14"/>
    </row>
    <row r="41" spans="1:8" ht="37.5" hidden="1" x14ac:dyDescent="0.25">
      <c r="A41" s="32"/>
      <c r="B41" s="23" t="s">
        <v>36</v>
      </c>
      <c r="C41" s="14"/>
      <c r="D41" s="14"/>
      <c r="E41" s="14"/>
      <c r="F41" s="14"/>
      <c r="G41" s="9" t="e">
        <f t="shared" si="1"/>
        <v>#DIV/0!</v>
      </c>
      <c r="H41" s="14"/>
    </row>
    <row r="42" spans="1:8" ht="18.75" hidden="1" x14ac:dyDescent="0.25">
      <c r="A42" s="42"/>
      <c r="B42" s="27" t="s">
        <v>23</v>
      </c>
      <c r="C42" s="14"/>
      <c r="D42" s="28"/>
      <c r="E42" s="14"/>
      <c r="F42" s="14"/>
      <c r="G42" s="9" t="e">
        <f t="shared" si="1"/>
        <v>#DIV/0!</v>
      </c>
      <c r="H42" s="14"/>
    </row>
    <row r="43" spans="1:8" ht="18.75" hidden="1" x14ac:dyDescent="0.25">
      <c r="A43" s="31"/>
      <c r="B43" s="8" t="s">
        <v>11</v>
      </c>
      <c r="C43" s="26">
        <f>SUM(C38:C41)</f>
        <v>1489823.5000000002</v>
      </c>
      <c r="D43" s="11">
        <f>SUM(D38:D42)</f>
        <v>884118.30000000016</v>
      </c>
      <c r="E43" s="15">
        <f>SUM(E38:E42)</f>
        <v>922471.5</v>
      </c>
      <c r="F43" s="15">
        <f>SUM(F38:F42)</f>
        <v>759957.9</v>
      </c>
      <c r="G43" s="9">
        <f t="shared" si="1"/>
        <v>82.4</v>
      </c>
      <c r="H43" s="15"/>
    </row>
    <row r="44" spans="1:8" ht="18.75" customHeight="1" x14ac:dyDescent="0.25">
      <c r="B44" s="2"/>
      <c r="C44" s="2"/>
      <c r="D44" s="2"/>
    </row>
    <row r="45" spans="1:8" ht="35.25" customHeight="1" x14ac:dyDescent="0.3">
      <c r="A45" s="90" t="s">
        <v>86</v>
      </c>
      <c r="B45" s="90"/>
      <c r="C45" s="90"/>
      <c r="D45" s="24"/>
      <c r="E45" s="25"/>
      <c r="F45" s="88" t="s">
        <v>74</v>
      </c>
      <c r="G45" s="88"/>
      <c r="H45" s="88"/>
    </row>
    <row r="46" spans="1:8" ht="15.75" customHeight="1" x14ac:dyDescent="0.3">
      <c r="A46" s="37"/>
      <c r="B46" s="37"/>
      <c r="C46" s="37"/>
      <c r="D46" s="24"/>
      <c r="E46" s="25"/>
      <c r="F46" s="72"/>
      <c r="G46" s="72"/>
      <c r="H46" s="72"/>
    </row>
    <row r="47" spans="1:8" ht="18.75" x14ac:dyDescent="0.3">
      <c r="A47" s="91"/>
      <c r="B47" s="91"/>
      <c r="C47" s="24"/>
      <c r="D47" s="24"/>
      <c r="E47" s="25"/>
      <c r="F47" s="88"/>
      <c r="G47" s="88"/>
      <c r="H47" s="88"/>
    </row>
    <row r="48" spans="1:8" ht="48.75" customHeight="1" x14ac:dyDescent="0.25">
      <c r="B48" s="5"/>
      <c r="C48" s="5"/>
      <c r="D48" s="5"/>
      <c r="E48" s="5"/>
      <c r="F48" s="6"/>
      <c r="G48" s="6"/>
      <c r="H48" s="6"/>
    </row>
  </sheetData>
  <dataConsolidate/>
  <mergeCells count="7">
    <mergeCell ref="B5:H5"/>
    <mergeCell ref="F47:H47"/>
    <mergeCell ref="B4:H4"/>
    <mergeCell ref="B6:H6"/>
    <mergeCell ref="F45:H45"/>
    <mergeCell ref="A45:C45"/>
    <mergeCell ref="A47:B47"/>
  </mergeCells>
  <phoneticPr fontId="0" type="noConversion"/>
  <printOptions horizontalCentered="1"/>
  <pageMargins left="0.15748031496062992" right="0.15748031496062992" top="7.874015748031496E-2" bottom="3.937007874015748E-2" header="0.11811023622047245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видатки!Область_друку</vt:lpstr>
      <vt:lpstr>доходи!Область_друку</vt:lpstr>
    </vt:vector>
  </TitlesOfParts>
  <Company>-= GolovFinTex 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 Dudas</cp:lastModifiedBy>
  <cp:lastPrinted>2025-02-21T12:51:32Z</cp:lastPrinted>
  <dcterms:created xsi:type="dcterms:W3CDTF">1998-11-30T11:45:29Z</dcterms:created>
  <dcterms:modified xsi:type="dcterms:W3CDTF">2025-02-25T13:03:02Z</dcterms:modified>
</cp:coreProperties>
</file>