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t\Downloads\"/>
    </mc:Choice>
  </mc:AlternateContent>
  <xr:revisionPtr revIDLastSave="0" documentId="8_{7B1E09F7-6C50-47C7-A274-E2A69006AFB4}" xr6:coauthVersionLast="45" xr6:coauthVersionMax="45" xr10:uidLastSave="{00000000-0000-0000-0000-000000000000}"/>
  <bookViews>
    <workbookView xWindow="3690" yWindow="2640" windowWidth="21600" windowHeight="11295" activeTab="1"/>
  </bookViews>
  <sheets>
    <sheet name="Доходи" sheetId="2" r:id="rId1"/>
    <sheet name="Видатки " sheetId="4" r:id="rId2"/>
  </sheets>
  <definedNames>
    <definedName name="_xlnm.Print_Titles" localSheetId="1">'Видатки '!$8:$8</definedName>
    <definedName name="_xlnm.Print_Titles" localSheetId="0">Доходи!$13:$13</definedName>
    <definedName name="_xlnm.Print_Area" localSheetId="1">'Видатки '!$B$7:$I$76</definedName>
    <definedName name="_xlnm.Print_Area" localSheetId="0">Доходи!$A$1:$H$109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4" l="1"/>
  <c r="F73" i="4"/>
  <c r="D30" i="4"/>
  <c r="D73" i="4"/>
  <c r="E30" i="4"/>
  <c r="E73" i="4"/>
  <c r="G30" i="4"/>
  <c r="I30" i="4"/>
  <c r="E57" i="2"/>
  <c r="F57" i="2"/>
  <c r="I49" i="4"/>
  <c r="I20" i="4"/>
  <c r="H49" i="4"/>
  <c r="H91" i="2"/>
  <c r="H89" i="2"/>
  <c r="G104" i="2"/>
  <c r="G91" i="2"/>
  <c r="G89" i="2"/>
  <c r="G67" i="2"/>
  <c r="G41" i="2"/>
  <c r="H60" i="2"/>
  <c r="G60" i="2"/>
  <c r="D15" i="2"/>
  <c r="I46" i="4"/>
  <c r="I19" i="4"/>
  <c r="I22" i="4"/>
  <c r="I58" i="4"/>
  <c r="I56" i="4"/>
  <c r="H56" i="4"/>
  <c r="H58" i="4"/>
  <c r="H9" i="4"/>
  <c r="I17" i="4"/>
  <c r="G86" i="2"/>
  <c r="H105" i="2"/>
  <c r="H86" i="2"/>
  <c r="H67" i="2"/>
  <c r="H69" i="2"/>
  <c r="G76" i="2"/>
  <c r="G69" i="2"/>
  <c r="H41" i="2"/>
  <c r="H56" i="2"/>
  <c r="I72" i="4"/>
  <c r="I71" i="4"/>
  <c r="G21" i="2"/>
  <c r="H53" i="4"/>
  <c r="I53" i="4"/>
  <c r="I16" i="4"/>
  <c r="H46" i="4"/>
  <c r="G56" i="2"/>
  <c r="H20" i="4"/>
  <c r="H19" i="4"/>
  <c r="I14" i="4"/>
  <c r="H33" i="2"/>
  <c r="I21" i="4"/>
  <c r="G30" i="2"/>
  <c r="D39" i="2"/>
  <c r="H30" i="2"/>
  <c r="H22" i="4"/>
  <c r="H72" i="4"/>
  <c r="H71" i="4"/>
  <c r="I51" i="4"/>
  <c r="H51" i="4"/>
  <c r="I40" i="4"/>
  <c r="H40" i="4"/>
  <c r="I37" i="4"/>
  <c r="H37" i="4"/>
  <c r="I36" i="4"/>
  <c r="H36" i="4"/>
  <c r="I35" i="4"/>
  <c r="H35" i="4"/>
  <c r="I34" i="4"/>
  <c r="H34" i="4"/>
  <c r="I33" i="4"/>
  <c r="H33" i="4"/>
  <c r="I32" i="4"/>
  <c r="H32" i="4"/>
  <c r="I29" i="4"/>
  <c r="H29" i="4"/>
  <c r="I28" i="4"/>
  <c r="H28" i="4"/>
  <c r="I27" i="4"/>
  <c r="H27" i="4"/>
  <c r="H21" i="4"/>
  <c r="H17" i="4"/>
  <c r="H16" i="4"/>
  <c r="I15" i="4"/>
  <c r="H15" i="4"/>
  <c r="H14" i="4"/>
  <c r="I13" i="4"/>
  <c r="H13" i="4"/>
  <c r="I12" i="4"/>
  <c r="H12" i="4"/>
  <c r="I11" i="4"/>
  <c r="H11" i="4"/>
  <c r="I10" i="4"/>
  <c r="H10" i="4"/>
  <c r="I9" i="4"/>
  <c r="E39" i="2"/>
  <c r="E28" i="2"/>
  <c r="F39" i="2"/>
  <c r="G39" i="2"/>
  <c r="D45" i="2"/>
  <c r="C45" i="2"/>
  <c r="D57" i="2"/>
  <c r="C57" i="2"/>
  <c r="H70" i="2"/>
  <c r="H95" i="2"/>
  <c r="H94" i="2"/>
  <c r="H92" i="2"/>
  <c r="G95" i="2"/>
  <c r="G94" i="2"/>
  <c r="G92" i="2"/>
  <c r="H36" i="2"/>
  <c r="G70" i="2"/>
  <c r="E29" i="2"/>
  <c r="D29" i="2"/>
  <c r="D28" i="2"/>
  <c r="D43" i="2"/>
  <c r="C29" i="2"/>
  <c r="F29" i="2"/>
  <c r="H29" i="2"/>
  <c r="H47" i="2"/>
  <c r="F45" i="2"/>
  <c r="F15" i="2"/>
  <c r="F18" i="2"/>
  <c r="F14" i="2"/>
  <c r="H14" i="2"/>
  <c r="F34" i="2"/>
  <c r="H34" i="2"/>
  <c r="E15" i="2"/>
  <c r="G15" i="2"/>
  <c r="E18" i="2"/>
  <c r="E34" i="2"/>
  <c r="E45" i="2"/>
  <c r="D18" i="2"/>
  <c r="D34" i="2"/>
  <c r="H80" i="2"/>
  <c r="H78" i="2"/>
  <c r="H77" i="2"/>
  <c r="H55" i="2"/>
  <c r="H54" i="2"/>
  <c r="H53" i="2"/>
  <c r="H52" i="2"/>
  <c r="H51" i="2"/>
  <c r="H49" i="2"/>
  <c r="H46" i="2"/>
  <c r="H40" i="2"/>
  <c r="H38" i="2"/>
  <c r="H37" i="2"/>
  <c r="H35" i="2"/>
  <c r="H27" i="2"/>
  <c r="H26" i="2"/>
  <c r="H25" i="2"/>
  <c r="H24" i="2"/>
  <c r="H22" i="2"/>
  <c r="H21" i="2"/>
  <c r="H20" i="2"/>
  <c r="H17" i="2"/>
  <c r="G105" i="2"/>
  <c r="G80" i="2"/>
  <c r="G78" i="2"/>
  <c r="G77" i="2"/>
  <c r="G55" i="2"/>
  <c r="G54" i="2"/>
  <c r="G53" i="2"/>
  <c r="G52" i="2"/>
  <c r="G51" i="2"/>
  <c r="G49" i="2"/>
  <c r="G47" i="2"/>
  <c r="G46" i="2"/>
  <c r="G40" i="2"/>
  <c r="G38" i="2"/>
  <c r="G37" i="2"/>
  <c r="G36" i="2"/>
  <c r="G35" i="2"/>
  <c r="G27" i="2"/>
  <c r="G26" i="2"/>
  <c r="G25" i="2"/>
  <c r="G24" i="2"/>
  <c r="G22" i="2"/>
  <c r="G20" i="2"/>
  <c r="G17" i="2"/>
  <c r="C39" i="2"/>
  <c r="C18" i="2"/>
  <c r="G16" i="2"/>
  <c r="H16" i="2"/>
  <c r="C34" i="2"/>
  <c r="C28" i="2"/>
  <c r="C15" i="2"/>
  <c r="C14" i="2"/>
  <c r="H15" i="2"/>
  <c r="D14" i="2"/>
  <c r="H18" i="2"/>
  <c r="D109" i="2"/>
  <c r="F28" i="2"/>
  <c r="F43" i="2"/>
  <c r="H43" i="2"/>
  <c r="H39" i="2"/>
  <c r="G45" i="2"/>
  <c r="G34" i="2"/>
  <c r="D44" i="2"/>
  <c r="E14" i="2"/>
  <c r="E43" i="2"/>
  <c r="G43" i="2"/>
  <c r="C44" i="2"/>
  <c r="G73" i="4"/>
  <c r="I73" i="4"/>
  <c r="H30" i="4"/>
  <c r="C43" i="2"/>
  <c r="G18" i="2"/>
  <c r="H45" i="2"/>
  <c r="F44" i="2"/>
  <c r="E44" i="2"/>
  <c r="G57" i="2"/>
  <c r="H57" i="2"/>
  <c r="E109" i="2"/>
  <c r="G28" i="2"/>
  <c r="H28" i="2"/>
  <c r="G14" i="2"/>
  <c r="C109" i="2"/>
  <c r="G44" i="2"/>
  <c r="H73" i="4"/>
  <c r="F109" i="2"/>
  <c r="H109" i="2"/>
  <c r="H44" i="2"/>
  <c r="G109" i="2"/>
</calcChain>
</file>

<file path=xl/sharedStrings.xml><?xml version="1.0" encoding="utf-8"?>
<sst xmlns="http://schemas.openxmlformats.org/spreadsheetml/2006/main" count="216" uniqueCount="190">
  <si>
    <t>Доходи</t>
  </si>
  <si>
    <t>Податкові надходження</t>
  </si>
  <si>
    <t>Податок на прибуток підприємств</t>
  </si>
  <si>
    <t>Неподаткові надходження</t>
  </si>
  <si>
    <t>1. Доходи від власності та підприємницької діяльності</t>
  </si>
  <si>
    <t xml:space="preserve">Офіційні трансферти                                        </t>
  </si>
  <si>
    <t>Всього доходів</t>
  </si>
  <si>
    <t>Видатки</t>
  </si>
  <si>
    <t>Освіта</t>
  </si>
  <si>
    <t>Охорона здоров’я</t>
  </si>
  <si>
    <t>Соціальний захист та соціальне забезпечення</t>
  </si>
  <si>
    <t>Культура і мистецтво</t>
  </si>
  <si>
    <t>Фізична культура і спорт</t>
  </si>
  <si>
    <t>Плата за землю</t>
  </si>
  <si>
    <t>Разом доходів</t>
  </si>
  <si>
    <t>Інші видатки</t>
  </si>
  <si>
    <t>3. Внутрішні податки на товари та послуги</t>
  </si>
  <si>
    <t xml:space="preserve">Плата за видачу ліцензій та сертифікатів </t>
  </si>
  <si>
    <t>3. Інші неподаткові надходження</t>
  </si>
  <si>
    <t xml:space="preserve">Дотації  </t>
  </si>
  <si>
    <t>Всього видатків</t>
  </si>
  <si>
    <t xml:space="preserve">Інші надходження </t>
  </si>
  <si>
    <t xml:space="preserve">Плата за надані в оренду ставки, що знаходяться в басейнах річок загальнодержавного значення </t>
  </si>
  <si>
    <t>Додаткова дотація з державного бюджету місцевим бюджетам на забезпечення пальним станцій ( відділень) екстреної швидкої та невідкладної  медичної допомоги</t>
  </si>
  <si>
    <t>Додаткова дотація  з державного бюджету місцевим бюджетам на поліпшення умов оплати праці медичних працівників, які надають медичну допомогу хворим на туберкульоз на заразну та активну форми туберкульозу</t>
  </si>
  <si>
    <t>Субвенції з державного бюджету місцевим бюджетам на реалізацію пріоритетів розвитку регіонів</t>
  </si>
  <si>
    <t>Плата за розміщення тимчасово вільних коштів місцевих бюджетів</t>
  </si>
  <si>
    <t>2. Адміністративні збори та платежі, доходи від некомерційної господарської діяльності</t>
  </si>
  <si>
    <t>Код функціональної класифікації</t>
  </si>
  <si>
    <t>41033700 </t>
  </si>
  <si>
    <t>Додаткова дотація з державного бюджету місцевим бюджетам на покращення надання соціальних послуг найуразливішим верствам населення</t>
  </si>
  <si>
    <t>Додаткова дотація з державного бюджету місцевим бюджетам на підвищення рівня матеріального забезпечення інвалідів І чи ІІ групи внаслідок психічного розладу</t>
  </si>
  <si>
    <t>Додаткова дотація з державного бюджету місцевим бюджетам на оплату праці працівників бюджетних установ</t>
  </si>
  <si>
    <t>Додаткова дотація з державного бюджету місцевим бюджетам на стимулювання місцевих органів влади за перевиконання річних розрахункових обсягів податку на прибуток підприємств та акцизного податку</t>
  </si>
  <si>
    <t>Субвенція з державного бюджету на придбання медикаментів швидкої медичної допомоги</t>
  </si>
  <si>
    <t>Житлово-комунальне господарство 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</si>
  <si>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</si>
  <si>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Плата за надання адміністративних послуг</t>
  </si>
  <si>
    <t>41036600 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</si>
  <si>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</si>
  <si>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інші додаткові дотації  </t>
  </si>
  <si>
    <t>Разом видатків</t>
  </si>
  <si>
    <t xml:space="preserve">Субвенція з державного бюджету обласному бюджету Тернопільської області на продовження будівництва житлових будинків у м. Почаєві Кременецькому району з метою відселення сторонніх осіб з території Свято-Успенської Почаївської лаври </t>
  </si>
  <si>
    <t>1. 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</si>
  <si>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забезпечення виплат, пов’язаних із підвищенням рівня оплати праці працівників бюджетної сфери, в тому числі на підвищення посадового окладу працівника першого тарифного розряду Єдиної тарифної сітки та виплату допомоги випускникам вищих навчальних закладів, які здобули освіту за напрямами і спеціальностями медичного та фармацевтичного профілю</t>
  </si>
  <si>
    <t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зв’язку із закінченням строку повноважень</t>
  </si>
  <si>
    <t xml:space="preserve">Субвенція з державного бюджету місцевим бюджетам на надання пільг з послуг зв’язку та інших передбачених законодавством пільг, в тому числі компенсації втрати частини доходів у зв’язку з відміною податку з власників транспортних засобів та відповідним збільшенням ставок акцизного податку з пального для фізичних осіб (крім пільг на одержання ліків, зубопротезування, оплату електроенергії, природного і скрапленого газу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компенсацію за пільговий проїзд окремих категорій громадян </t>
  </si>
  <si>
    <t>Витрати, пов’язані з наданням та обслуговуванням державних пільгових кредитів, наданих індивідуальним сільським забудовникам</t>
  </si>
  <si>
    <t xml:space="preserve">Плата за державну реєстрацію, крім плати за реєстрацію суб’єктів підприємницької діяльності </t>
  </si>
  <si>
    <t xml:space="preserve"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 </t>
  </si>
  <si>
    <t>41033800 </t>
  </si>
  <si>
    <t>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здоров'я, що надають первинну медичну допомогу, у непілотних регіонах</t>
  </si>
  <si>
    <t>Субвенція з державного бюджету місцевим бюджетам на забезпечення харчуванням (сніданками) учнів 5-11 класів загальноосвітніх навчальних закладів</t>
  </si>
  <si>
    <t>Надання пільгового довгострокового кредиту громадянам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</si>
  <si>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</si>
  <si>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</si>
  <si>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Екологічний податок</t>
  </si>
  <si>
    <t>Рентна плата за спеціальне використання лісових ресурсів</t>
  </si>
  <si>
    <t>Рентна плата за спеціальне використання води</t>
  </si>
  <si>
    <t>Базова дотація</t>
  </si>
  <si>
    <t>Медична субвенція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</si>
  <si>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</si>
  <si>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часткове фінансування дитячо-юнацьких спортивних шкіл, які до 2015 року отримували підтримку з Фонду соціального страхування з тимчасовоє втрати працездатності</t>
  </si>
  <si>
    <t>Стабілізаційна дотація</t>
  </si>
  <si>
    <t>Субвенція з державного бюджету місцевим бюджетам на придбання витратних матеріалів для закладів охорони здоров’я та лікарських засобів для інгаляційної анестезії</t>
  </si>
  <si>
    <t>про виконання загального фонду обласного бюджету</t>
  </si>
  <si>
    <t>24160100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</si>
  <si>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</si>
  <si>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t>41033600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</si>
  <si>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</si>
  <si>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41035400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</si>
  <si>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</si>
  <si>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41020200</t>
  </si>
  <si>
    <t>Код програмної класифікації видатків</t>
  </si>
  <si>
    <t>0100</t>
  </si>
  <si>
    <t>1000</t>
  </si>
  <si>
    <t>2000</t>
  </si>
  <si>
    <t>3000</t>
  </si>
  <si>
    <t>4000</t>
  </si>
  <si>
    <t>5000</t>
  </si>
  <si>
    <t>7300</t>
  </si>
  <si>
    <t>7400</t>
  </si>
  <si>
    <t>7450</t>
  </si>
  <si>
    <t>8100</t>
  </si>
  <si>
    <t>8108</t>
  </si>
  <si>
    <t>8480</t>
  </si>
  <si>
    <t>8510</t>
  </si>
  <si>
    <t>8630</t>
  </si>
  <si>
    <t>Проведення місцевих виборів</t>
  </si>
  <si>
    <t>Плата за використання інших природних ресурсів  </t>
  </si>
  <si>
    <t>Код бюджетної класифікації видатків</t>
  </si>
  <si>
    <t xml:space="preserve">Орендна плата за водні об’єкти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</si>
  <si>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Концесійні платежі щодо об’єктів комунальної власності (крім тих, які мають цільове спрямування згідно із законом) </t>
  </si>
  <si>
    <t>Державне управління</t>
  </si>
  <si>
    <t>6000</t>
  </si>
  <si>
    <t>Житлово-комунальне господарство</t>
  </si>
  <si>
    <t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</si>
  <si>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</si>
  <si>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</si>
  <si>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</si>
  <si>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</si>
  <si>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</si>
  <si>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</si>
  <si>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</si>
  <si>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</si>
  <si>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</si>
  <si>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Транспорт та транспортна інфраструктура, дорожнє господарство</t>
  </si>
  <si>
    <t>Сільське, лісове, рибне господарство та мисливство</t>
  </si>
  <si>
    <t>Довгострокові кредити громадянам на будівництво / реконструкцію / придбання житла та їх повернення</t>
  </si>
  <si>
    <t>Дотація з місцевого бюджету за рахунок стабілізаційної дотації з державного бюджету</t>
  </si>
  <si>
    <t>Нерозподілені трансферти з державного бюджету</t>
  </si>
  <si>
    <t>Субвенція з державного бюджету місцевим бюджетам на забезпечення якісної сучасної та доступної загальної середньої освіти "Нова українська школа"</t>
  </si>
  <si>
    <t>Субвенція з місцевого бюджету за рахунок залишку коштів освітньої субвенції, що утворилася на початок бюджетного періоду</t>
  </si>
  <si>
    <t>Субвенція з місцевого бюджету на формування інфраструктури об’єднаних територіальних громад за рахунок відповідної субвенції з державного бюджету</t>
  </si>
  <si>
    <t>Будівництво та регіональний розвиток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</si>
  <si>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</si>
  <si>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реалізацію заходів, спрямованих на підвищення якості освіти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</si>
  <si>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</si>
  <si>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</si>
  <si>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 державного бюджету</t>
  </si>
  <si>
    <t>Частина чистого прибутку (доходу) комунальних унітарних підприємств та їх об’єднань, що вилучається до відповідного місцевого бюджету</t>
  </si>
  <si>
    <t>Субвенція з державного бюджету місцевим бюджетам на виплату допомоги сім’ям з дітьми, малозабезпеченим сім’ям,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</si>
  <si>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</si>
  <si>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на утримання об’єктів спільного користування чи ліквідацію негативних наслідків діяльності об’єктів спільного користування </t>
  </si>
  <si>
    <t>Інші програми та заходи, пов’язані з економічною діяльністю</t>
  </si>
  <si>
    <t>Дотація з місцевого бюджету на здійснення переданих з державного бюджету видатків з утримання закладів освіти та охорони здоров’я за рахунок відповідної додаткової дотації з державного бюджету</t>
  </si>
  <si>
    <t>Субвенція з місцевого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</t>
  </si>
  <si>
    <t xml:space="preserve"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сім’ях за принципом "гроші ходять за дитиною", оплату послуг із здійснення патронату над дитиною та виплату соціальної допомоги на утримання дитини в сім’ї патронатного вихователя за рахунок відповідної субвенції з державного бюджету </t>
  </si>
  <si>
    <t>Субвенція з державного бюджету місцевим бюджетам на будівництво мультифункціональних майданчиків для занять ігровими видами спорту</t>
  </si>
  <si>
    <t xml:space="preserve">Податок та збір на доходи фізичних осіб 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</si>
  <si>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</si>
  <si>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</si>
  <si>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, що утворилася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</si>
  <si>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</si>
  <si>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здійснення доплат медичним та іншим працівникам закладів охорони здоров'я за рахунок коштів, виділених з фонду боротьби з гострою респіраторною хворобою COVID-19</t>
  </si>
  <si>
    <t>Субвенція з місцевого бюджету на реалізацію програми "Спроможна школа для кращих результатів" за рахунок відповідної субвенції з державного бюджету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</si>
  <si>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</si>
  <si>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забезпечення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SARS-CoV-2,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</si>
  <si>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державного бюджету місцевим бюджетам для забезпечення опорних закладів охорони здоров'я у госпітальних округах медичним обладнанням, а саме системами рентгенівськими діагностичними стаціонарними загального призначення (цифровими) та апаратами ультразвукової діагностики,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</si>
  <si>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місцевого бюджету на забезпечення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</si>
  <si>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Субвенція з державного бюджету місцевим бюджетам на забезпечення здійснення деяких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спричиненою коронавірусом SARS-CoV-2, за рахунок коштів, виділених з фонду боротьби з гострою респіраторною хворобою COVID-19, спричиненою коронавірусом SARS-CoV-2, та її наслідками</t>
  </si>
  <si>
    <t>Субвенція з місцевого бюджету на здійснення доплат медичним та іншим працівникам закладів охорони здоров’я за рахунок субвенції з державного бюджету</t>
  </si>
  <si>
    <t>Субвенція з державного бюджету місцевим бюджетам на реалізацію проєктів з реконструкції, капітального ремонту приймальних відділень в опорних закладах охорони здоров'я у госпітальних округах</t>
  </si>
  <si>
    <t>Субвенція з місцевого бюджету на реалізацію проєктів з реконструкції, капітального ремонту приймальних відділень в опорних закладах охорони здоров’я у госпітальних округах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</si>
  <si>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</si>
  <si>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</si>
  <si>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реалізацію інфраструктурних проєктів та розвиток об'єктів соціально-культурної сфери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</si>
  <si>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</si>
  <si>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місцевого бюджету на реалізацію інфраструктурних проектів та розвиток об'єктів соціально-культурної сфери за рахунок відповідної субвенції з державного бюджету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</si>
  <si>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</si>
  <si>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Субвенція з державного бюджету місцевим бюджетам на закупівлю опорними закладами охорони здоров'я послуг щодо проектування та встановлення кисневих станцій</t>
  </si>
  <si>
    <t>Субвенція з місцевого бюджету на закупівлю опорними закладами охорони здоров'я послуг щодо проектування та встановлення кисневих станцій за рахунок відповідної субвенції з державного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</si>
  <si>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</si>
  <si>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</si>
  <si>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Зв'язок, телекомунікації та інформатика</t>
  </si>
  <si>
    <t>Інша діяльність</t>
  </si>
  <si>
    <t>Інші дотації з місцевого бюджету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</si>
  <si>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</si>
  <si>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Субвенція з місцевого бюджету на здійснення підтримки окремих закладів та заходів у системі охорони здоров’я за рахунок відповідної субвенції з державного бюджету</t>
  </si>
  <si>
    <t>Затверджено по бюджету                          на 2023 рік з урахуванням змін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</si>
  <si>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</si>
  <si>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</si>
  <si>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</si>
  <si>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</si>
  <si>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</si>
  <si>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</si>
  <si>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</si>
  <si>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</si>
  <si>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</si>
  <si>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2. Рентна плата та плата за використання інших природних ресурсів 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</si>
  <si>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</si>
  <si>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</si>
  <si>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Рентна плата за користування надрами загальнодержавного значення</t>
  </si>
  <si>
    <t>тис. гривень</t>
  </si>
  <si>
    <t xml:space="preserve">Володимир ЧЕПІЛЬ </t>
  </si>
  <si>
    <t>Затверджено по бюджету                          на 2024 рік з урахуванням змін</t>
  </si>
  <si>
    <t xml:space="preserve">%  виконання  плану 2024 року </t>
  </si>
  <si>
    <t xml:space="preserve">Директор департаменту фінансів 
обласної військової адміністрації          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</si>
  <si>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</si>
  <si>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Надходження від орендної плати за користування майновим комлексом та іншим майном, що перебуває в комунальній власності</t>
  </si>
  <si>
    <t>Субвенції</t>
  </si>
  <si>
    <t>Звіт</t>
  </si>
  <si>
    <t>Виконано за 9 місяців 2023 року</t>
  </si>
  <si>
    <t>Виконано за 9 місяців 2024 року</t>
  </si>
  <si>
    <t>% виконання за 9 місяців 2024 року до 9 місяців 2023 року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</si>
  <si>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</si>
  <si>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</si>
  <si>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у  5,1 рази</t>
  </si>
  <si>
    <t>у  2,4 рази</t>
  </si>
  <si>
    <t>Тернопільської області за 9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</si>
</sst>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6" formatCode="0.0"/>
    <numFmt numFmtId="215" formatCode="#,##0.0"/>
  </numFmts>
  <fonts count="20" x14ac:knownFonts="1">
    <font>
      <sz val="12"/>
      <name val="Times New Roman"/>
      <charset val="204"/>
    </font>
    <font>
      <b/>
      <sz val="12"/>
      <name val="Times New Roman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8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215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15" fontId="4" fillId="0" borderId="1" xfId="0" applyNumberFormat="1" applyFont="1" applyFill="1" applyBorder="1" applyAlignment="1">
      <alignment horizontal="center" vertical="center" wrapText="1"/>
    </xf>
    <xf numFmtId="215" fontId="5" fillId="0" borderId="1" xfId="0" applyNumberFormat="1" applyFont="1" applyBorder="1" applyAlignment="1">
      <alignment horizontal="center" vertical="center" wrapText="1"/>
    </xf>
    <xf numFmtId="215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06" fontId="5" fillId="0" borderId="1" xfId="0" applyNumberFormat="1" applyFont="1" applyFill="1" applyBorder="1" applyAlignment="1">
      <alignment horizontal="left" vertical="center" wrapText="1"/>
    </xf>
    <xf numFmtId="215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1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top"/>
    </xf>
    <xf numFmtId="49" fontId="5" fillId="0" borderId="0" xfId="0" applyNumberFormat="1" applyFont="1" applyFill="1" applyAlignment="1">
      <alignment vertical="top"/>
    </xf>
    <xf numFmtId="20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1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15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1" xfId="0" applyFont="1" applyFill="1" applyBorder="1" applyAlignment="1" applyProtection="1">
      <alignment horizontal="left" vertical="top" wrapText="1"/>
      <protection hidden="1"/>
    </xf>
    <xf numFmtId="215" fontId="5" fillId="3" borderId="1" xfId="0" applyNumberFormat="1" applyFont="1" applyFill="1" applyBorder="1" applyAlignment="1">
      <alignment horizontal="left" vertical="center" wrapText="1"/>
    </xf>
    <xf numFmtId="215" fontId="18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vertical="top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215" fontId="4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top"/>
    </xf>
    <xf numFmtId="49" fontId="15" fillId="0" borderId="0" xfId="0" applyNumberFormat="1" applyFont="1" applyAlignment="1">
      <alignment horizontal="center" vertical="top"/>
    </xf>
    <xf numFmtId="0" fontId="7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</cellXfs>
  <cellStyles count="3">
    <cellStyle name="Normal_Доходи" xfId="1"/>
    <cellStyle name="Звичайний" xfId="0" builtinId="0"/>
    <cellStyle name="Обычный_ZV1PIV98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view="pageBreakPreview" topLeftCell="A68" zoomScale="75" zoomScaleNormal="75" zoomScaleSheetLayoutView="75" workbookViewId="0">
      <selection activeCell="J68" sqref="J1:K65536"/>
    </sheetView>
  </sheetViews>
  <sheetFormatPr defaultRowHeight="15.75" x14ac:dyDescent="0.25"/>
  <cols>
    <col min="1" max="1" width="14.375" style="35" customWidth="1"/>
    <col min="2" max="2" width="126.5" customWidth="1"/>
    <col min="3" max="3" width="14.625" customWidth="1"/>
    <col min="4" max="4" width="13.625" customWidth="1"/>
    <col min="5" max="5" width="14.625" customWidth="1"/>
    <col min="6" max="6" width="13.75" customWidth="1"/>
    <col min="7" max="7" width="12.125" customWidth="1"/>
    <col min="8" max="8" width="14.125" customWidth="1"/>
  </cols>
  <sheetData>
    <row r="1" spans="1:8" ht="41.25" customHeight="1" x14ac:dyDescent="0.25"/>
    <row r="2" spans="1:8" ht="40.5" hidden="1" customHeight="1" x14ac:dyDescent="0.25"/>
    <row r="3" spans="1:8" ht="33" hidden="1" customHeight="1" x14ac:dyDescent="0.35">
      <c r="A3" s="32"/>
      <c r="B3" s="23"/>
      <c r="C3" s="23"/>
      <c r="D3" s="23"/>
      <c r="E3" s="67"/>
      <c r="F3" s="67"/>
      <c r="G3" s="67"/>
      <c r="H3" s="67"/>
    </row>
    <row r="4" spans="1:8" ht="23.25" hidden="1" customHeight="1" x14ac:dyDescent="0.25">
      <c r="A4" s="59"/>
      <c r="B4" s="59"/>
      <c r="C4" s="59"/>
      <c r="D4" s="59"/>
      <c r="E4" s="68"/>
      <c r="F4" s="68"/>
      <c r="G4" s="68"/>
      <c r="H4" s="68"/>
    </row>
    <row r="5" spans="1:8" ht="23.25" hidden="1" customHeight="1" x14ac:dyDescent="0.25">
      <c r="A5" s="59"/>
      <c r="B5" s="59"/>
      <c r="C5" s="59"/>
      <c r="D5" s="59"/>
      <c r="E5" s="68"/>
      <c r="F5" s="68"/>
      <c r="G5" s="68"/>
      <c r="H5" s="68"/>
    </row>
    <row r="6" spans="1:8" ht="23.25" hidden="1" customHeight="1" x14ac:dyDescent="0.25">
      <c r="A6" s="59"/>
      <c r="B6" s="59"/>
      <c r="C6" s="59"/>
      <c r="D6" s="59"/>
      <c r="E6" s="68"/>
      <c r="F6" s="68"/>
      <c r="G6" s="68"/>
      <c r="H6" s="68"/>
    </row>
    <row r="7" spans="1:8" ht="23.25" hidden="1" x14ac:dyDescent="0.25">
      <c r="A7" s="66"/>
      <c r="B7" s="66"/>
      <c r="C7" s="66"/>
      <c r="D7" s="66"/>
      <c r="E7" s="66"/>
      <c r="F7" s="66"/>
      <c r="G7" s="66"/>
      <c r="H7" s="66"/>
    </row>
    <row r="8" spans="1:8" ht="27" customHeight="1" x14ac:dyDescent="0.25">
      <c r="A8" s="69" t="s">
        <v>181</v>
      </c>
      <c r="B8" s="70"/>
      <c r="C8" s="70"/>
      <c r="D8" s="70"/>
      <c r="E8" s="70"/>
      <c r="F8" s="70"/>
      <c r="G8" s="70"/>
      <c r="H8" s="70"/>
    </row>
    <row r="9" spans="1:8" ht="22.5" x14ac:dyDescent="0.25">
      <c r="A9" s="69" t="s">
        <v>65</v>
      </c>
      <c r="B9" s="69"/>
      <c r="C9" s="69"/>
      <c r="D9" s="69"/>
      <c r="E9" s="69"/>
      <c r="F9" s="69"/>
      <c r="G9" s="69"/>
      <c r="H9" s="69"/>
    </row>
    <row r="10" spans="1:8" ht="22.5" x14ac:dyDescent="0.25">
      <c r="A10" s="65" t="s">
        <v>189</v>
      </c>
      <c r="B10" s="65"/>
      <c r="C10" s="65"/>
      <c r="D10" s="65"/>
      <c r="E10" s="65"/>
      <c r="F10" s="65"/>
      <c r="G10" s="65"/>
      <c r="H10" s="65"/>
    </row>
    <row r="11" spans="1:8" x14ac:dyDescent="0.25">
      <c r="A11" s="32"/>
      <c r="H11" s="63" t="s">
        <v>173</v>
      </c>
    </row>
    <row r="12" spans="1:8" ht="0.75" hidden="1" customHeight="1" x14ac:dyDescent="0.25">
      <c r="A12" s="32"/>
      <c r="B12" s="1"/>
      <c r="C12" s="1"/>
      <c r="D12" s="1"/>
    </row>
    <row r="13" spans="1:8" ht="91.5" customHeight="1" x14ac:dyDescent="0.25">
      <c r="A13" s="25" t="s">
        <v>28</v>
      </c>
      <c r="B13" s="42" t="s">
        <v>0</v>
      </c>
      <c r="C13" s="9" t="s">
        <v>159</v>
      </c>
      <c r="D13" s="9" t="s">
        <v>182</v>
      </c>
      <c r="E13" s="9" t="s">
        <v>175</v>
      </c>
      <c r="F13" s="9" t="s">
        <v>183</v>
      </c>
      <c r="G13" s="10" t="s">
        <v>176</v>
      </c>
      <c r="H13" s="10" t="s">
        <v>184</v>
      </c>
    </row>
    <row r="14" spans="1:8" ht="19.5" x14ac:dyDescent="0.25">
      <c r="A14" s="33">
        <v>10000000</v>
      </c>
      <c r="B14" s="14" t="s">
        <v>1</v>
      </c>
      <c r="C14" s="11">
        <f>SUM(C15,C18,C24,C27)</f>
        <v>1106620</v>
      </c>
      <c r="D14" s="11">
        <f>SUM(D15,D18,)</f>
        <v>977042.9</v>
      </c>
      <c r="E14" s="11">
        <f>SUM(E15,E18,E24,E27)</f>
        <v>1067780.8999999999</v>
      </c>
      <c r="F14" s="11">
        <f>SUM(F15,F18,F24,F27)</f>
        <v>877285.6</v>
      </c>
      <c r="G14" s="11">
        <f>ROUND(F14/E14*100,1)</f>
        <v>82.2</v>
      </c>
      <c r="H14" s="11">
        <f t="shared" ref="H14:H33" si="0">ROUND(F14/D14*100,1)</f>
        <v>89.8</v>
      </c>
    </row>
    <row r="15" spans="1:8" ht="18.75" x14ac:dyDescent="0.25">
      <c r="A15" s="33">
        <v>11000000</v>
      </c>
      <c r="B15" s="41" t="s">
        <v>43</v>
      </c>
      <c r="C15" s="11">
        <f>SUM(C16:C17)</f>
        <v>1100300</v>
      </c>
      <c r="D15" s="11">
        <f>SUM(D16:D17)</f>
        <v>970459.5</v>
      </c>
      <c r="E15" s="11">
        <f>SUM(E16:E17)</f>
        <v>1058910.8999999999</v>
      </c>
      <c r="F15" s="11">
        <f>SUM(F16:F17)</f>
        <v>869450</v>
      </c>
      <c r="G15" s="11">
        <f t="shared" ref="G15:G80" si="1">ROUND(F15/E15*100,1)</f>
        <v>82.1</v>
      </c>
      <c r="H15" s="11">
        <f t="shared" si="0"/>
        <v>89.6</v>
      </c>
    </row>
    <row r="16" spans="1:8" ht="18.75" x14ac:dyDescent="0.25">
      <c r="A16" s="34">
        <v>11010000</v>
      </c>
      <c r="B16" s="15" t="s">
        <v>129</v>
      </c>
      <c r="C16" s="12">
        <v>1018910</v>
      </c>
      <c r="D16" s="12">
        <v>893416.1</v>
      </c>
      <c r="E16" s="12">
        <v>944910.9</v>
      </c>
      <c r="F16" s="12">
        <v>778693.4</v>
      </c>
      <c r="G16" s="13">
        <f t="shared" si="1"/>
        <v>82.4</v>
      </c>
      <c r="H16" s="13">
        <f t="shared" si="0"/>
        <v>87.2</v>
      </c>
    </row>
    <row r="17" spans="1:8" ht="18.75" x14ac:dyDescent="0.25">
      <c r="A17" s="34">
        <v>11020000</v>
      </c>
      <c r="B17" s="15" t="s">
        <v>2</v>
      </c>
      <c r="C17" s="12">
        <v>81390</v>
      </c>
      <c r="D17" s="12">
        <v>77043.399999999994</v>
      </c>
      <c r="E17" s="12">
        <v>114000</v>
      </c>
      <c r="F17" s="12">
        <v>90756.6</v>
      </c>
      <c r="G17" s="13">
        <f t="shared" si="1"/>
        <v>79.599999999999994</v>
      </c>
      <c r="H17" s="13">
        <f t="shared" si="0"/>
        <v>117.8</v>
      </c>
    </row>
    <row r="18" spans="1:8" ht="16.5" customHeight="1" x14ac:dyDescent="0.25">
      <c r="A18" s="33">
        <v>13000000</v>
      </c>
      <c r="B18" s="22" t="s">
        <v>169</v>
      </c>
      <c r="C18" s="11">
        <f>SUM(C19:C23)</f>
        <v>6320</v>
      </c>
      <c r="D18" s="11">
        <f>SUM(D19:D27)</f>
        <v>6583.4000000000005</v>
      </c>
      <c r="E18" s="11">
        <f>SUM(E19:E23)</f>
        <v>8870</v>
      </c>
      <c r="F18" s="11">
        <f>SUM(F19:F23)</f>
        <v>7835.6</v>
      </c>
      <c r="G18" s="11">
        <f t="shared" si="1"/>
        <v>88.3</v>
      </c>
      <c r="H18" s="11">
        <f t="shared" si="0"/>
        <v>119</v>
      </c>
    </row>
    <row r="19" spans="1:8" ht="15.75" hidden="1" customHeight="1" x14ac:dyDescent="0.25">
      <c r="A19" s="34">
        <v>13010000</v>
      </c>
      <c r="B19" s="15" t="s">
        <v>57</v>
      </c>
      <c r="C19" s="12"/>
      <c r="D19" s="12"/>
      <c r="E19" s="12"/>
      <c r="F19" s="12"/>
      <c r="G19" s="13"/>
      <c r="H19" s="13"/>
    </row>
    <row r="20" spans="1:8" ht="18.75" x14ac:dyDescent="0.25">
      <c r="A20" s="34">
        <v>13020000</v>
      </c>
      <c r="B20" s="15" t="s">
        <v>58</v>
      </c>
      <c r="C20" s="12">
        <v>4360</v>
      </c>
      <c r="D20" s="12">
        <v>3488.3</v>
      </c>
      <c r="E20" s="12">
        <v>4830</v>
      </c>
      <c r="F20" s="12">
        <v>3987.3</v>
      </c>
      <c r="G20" s="13">
        <f t="shared" si="1"/>
        <v>82.6</v>
      </c>
      <c r="H20" s="13">
        <f t="shared" si="0"/>
        <v>114.3</v>
      </c>
    </row>
    <row r="21" spans="1:8" ht="21.75" customHeight="1" x14ac:dyDescent="0.25">
      <c r="A21" s="34">
        <v>13030000</v>
      </c>
      <c r="B21" s="15" t="s">
        <v>172</v>
      </c>
      <c r="C21" s="12">
        <v>1960</v>
      </c>
      <c r="D21" s="12">
        <v>3096.8</v>
      </c>
      <c r="E21" s="12">
        <v>4040</v>
      </c>
      <c r="F21" s="12">
        <v>3848.3</v>
      </c>
      <c r="G21" s="13">
        <f t="shared" si="1"/>
        <v>95.3</v>
      </c>
      <c r="H21" s="13">
        <f t="shared" si="0"/>
        <v>124.3</v>
      </c>
    </row>
    <row r="22" spans="1:8" ht="18.75" hidden="1" x14ac:dyDescent="0.25">
      <c r="A22" s="34">
        <v>13050000</v>
      </c>
      <c r="B22" s="15" t="s">
        <v>13</v>
      </c>
      <c r="C22" s="13"/>
      <c r="D22" s="13"/>
      <c r="E22" s="13"/>
      <c r="F22" s="13"/>
      <c r="G22" s="13" t="e">
        <f t="shared" si="1"/>
        <v>#DIV/0!</v>
      </c>
      <c r="H22" s="13" t="e">
        <f t="shared" si="0"/>
        <v>#DIV/0!</v>
      </c>
    </row>
    <row r="23" spans="1:8" ht="18.75" hidden="1" customHeight="1" x14ac:dyDescent="0.25">
      <c r="A23" s="34">
        <v>13070000</v>
      </c>
      <c r="B23" s="15" t="s">
        <v>89</v>
      </c>
      <c r="C23" s="13"/>
      <c r="D23" s="13">
        <v>-1.7</v>
      </c>
      <c r="E23" s="13"/>
      <c r="F23" s="13"/>
      <c r="G23" s="13"/>
      <c r="H23" s="13"/>
    </row>
    <row r="24" spans="1:8" ht="1.5" hidden="1" customHeight="1" x14ac:dyDescent="0.25">
      <c r="A24" s="33">
        <v>14000000</v>
      </c>
      <c r="B24" s="22" t="s">
        <v>16</v>
      </c>
      <c r="C24" s="11"/>
      <c r="D24" s="11"/>
      <c r="E24" s="11"/>
      <c r="F24" s="11"/>
      <c r="G24" s="13" t="e">
        <f t="shared" si="1"/>
        <v>#DIV/0!</v>
      </c>
      <c r="H24" s="13" t="e">
        <f t="shared" si="0"/>
        <v>#DIV/0!</v>
      </c>
    </row>
    <row r="25" spans="1:8" ht="15.75" hidden="1" customHeight="1" x14ac:dyDescent="0.25">
      <c r="A25" s="34">
        <v>14060200</v>
      </c>
      <c r="B25" s="15" t="s">
        <v>17</v>
      </c>
      <c r="C25" s="13"/>
      <c r="D25" s="13"/>
      <c r="E25" s="13"/>
      <c r="F25" s="13"/>
      <c r="G25" s="13" t="e">
        <f t="shared" si="1"/>
        <v>#DIV/0!</v>
      </c>
      <c r="H25" s="13" t="e">
        <f t="shared" si="0"/>
        <v>#DIV/0!</v>
      </c>
    </row>
    <row r="26" spans="1:8" ht="8.25" hidden="1" customHeight="1" x14ac:dyDescent="0.25">
      <c r="A26" s="34">
        <v>14060900</v>
      </c>
      <c r="B26" s="15" t="s">
        <v>48</v>
      </c>
      <c r="C26" s="13"/>
      <c r="D26" s="13"/>
      <c r="E26" s="13"/>
      <c r="F26" s="13"/>
      <c r="G26" s="13" t="e">
        <f t="shared" si="1"/>
        <v>#DIV/0!</v>
      </c>
      <c r="H26" s="13" t="e">
        <f t="shared" si="0"/>
        <v>#DIV/0!</v>
      </c>
    </row>
    <row r="27" spans="1:8" ht="0.75" hidden="1" customHeight="1" x14ac:dyDescent="0.25">
      <c r="A27" s="34">
        <v>19010000</v>
      </c>
      <c r="B27" s="15" t="s">
        <v>56</v>
      </c>
      <c r="C27" s="13"/>
      <c r="D27" s="13"/>
      <c r="E27" s="12"/>
      <c r="F27" s="12"/>
      <c r="G27" s="13" t="e">
        <f t="shared" si="1"/>
        <v>#DIV/0!</v>
      </c>
      <c r="H27" s="13" t="e">
        <f t="shared" si="0"/>
        <v>#DIV/0!</v>
      </c>
    </row>
    <row r="28" spans="1:8" ht="19.5" x14ac:dyDescent="0.25">
      <c r="A28" s="33">
        <v>20000000</v>
      </c>
      <c r="B28" s="14" t="s">
        <v>3</v>
      </c>
      <c r="C28" s="11">
        <f>SUM(C29,C34,C39)</f>
        <v>23070</v>
      </c>
      <c r="D28" s="11">
        <f>SUM(D29,D34,D39)</f>
        <v>23369.300000000003</v>
      </c>
      <c r="E28" s="11">
        <f>SUM(E29,E34,E39)</f>
        <v>29475.3</v>
      </c>
      <c r="F28" s="11">
        <f>SUM(F29,F34,F39)</f>
        <v>25203.100000000002</v>
      </c>
      <c r="G28" s="11">
        <f t="shared" si="1"/>
        <v>85.5</v>
      </c>
      <c r="H28" s="11">
        <f t="shared" si="0"/>
        <v>107.8</v>
      </c>
    </row>
    <row r="29" spans="1:8" ht="37.5" x14ac:dyDescent="0.25">
      <c r="A29" s="33">
        <v>21000000</v>
      </c>
      <c r="B29" s="22" t="s">
        <v>4</v>
      </c>
      <c r="C29" s="11">
        <f>SUM(C30:C33)</f>
        <v>890</v>
      </c>
      <c r="D29" s="11">
        <f>SUM(D30:D33)</f>
        <v>910.7</v>
      </c>
      <c r="E29" s="11">
        <f>SUM(E30:E33)</f>
        <v>700</v>
      </c>
      <c r="F29" s="11">
        <f>SUM(F30:F33)</f>
        <v>1658.3000000000002</v>
      </c>
      <c r="G29" s="11" t="s">
        <v>188</v>
      </c>
      <c r="H29" s="11">
        <f t="shared" si="0"/>
        <v>182.1</v>
      </c>
    </row>
    <row r="30" spans="1:8" ht="37.5" x14ac:dyDescent="0.25">
      <c r="A30" s="34">
        <v>21010300</v>
      </c>
      <c r="B30" s="15" t="s">
        <v>120</v>
      </c>
      <c r="C30" s="12">
        <v>390</v>
      </c>
      <c r="D30" s="12">
        <v>269.10000000000002</v>
      </c>
      <c r="E30" s="12">
        <v>400</v>
      </c>
      <c r="F30" s="12">
        <v>118.4</v>
      </c>
      <c r="G30" s="13">
        <f t="shared" si="1"/>
        <v>29.6</v>
      </c>
      <c r="H30" s="13">
        <f t="shared" si="0"/>
        <v>44</v>
      </c>
    </row>
    <row r="31" spans="1:8" ht="18.75" hidden="1" x14ac:dyDescent="0.25">
      <c r="A31" s="34">
        <v>21050000</v>
      </c>
      <c r="B31" s="15" t="s">
        <v>26</v>
      </c>
      <c r="C31" s="12"/>
      <c r="D31" s="12"/>
      <c r="E31" s="12"/>
      <c r="F31" s="12"/>
      <c r="G31" s="13"/>
      <c r="H31" s="13"/>
    </row>
    <row r="32" spans="1:8" ht="18.75" x14ac:dyDescent="0.25">
      <c r="A32" s="34">
        <v>21080500</v>
      </c>
      <c r="B32" s="15" t="s">
        <v>21</v>
      </c>
      <c r="C32" s="12">
        <v>500</v>
      </c>
      <c r="D32" s="12">
        <v>634.4</v>
      </c>
      <c r="E32" s="12">
        <v>300</v>
      </c>
      <c r="F32" s="12">
        <v>1533.9</v>
      </c>
      <c r="G32" s="13" t="s">
        <v>187</v>
      </c>
      <c r="H32" s="13" t="s">
        <v>188</v>
      </c>
    </row>
    <row r="33" spans="1:8" ht="37.5" x14ac:dyDescent="0.25">
      <c r="A33" s="34">
        <v>21081700</v>
      </c>
      <c r="B33" s="15" t="s">
        <v>178</v>
      </c>
      <c r="C33" s="12"/>
      <c r="D33" s="12">
        <v>7.2</v>
      </c>
      <c r="E33" s="12"/>
      <c r="F33" s="12">
        <v>6</v>
      </c>
      <c r="G33" s="13"/>
      <c r="H33" s="13">
        <f t="shared" si="0"/>
        <v>83.3</v>
      </c>
    </row>
    <row r="34" spans="1:8" ht="18.75" x14ac:dyDescent="0.25">
      <c r="A34" s="33">
        <v>22000000</v>
      </c>
      <c r="B34" s="22" t="s">
        <v>27</v>
      </c>
      <c r="C34" s="11">
        <f>SUM(C35:C38)</f>
        <v>21280</v>
      </c>
      <c r="D34" s="11">
        <f>SUM(D35:D38)</f>
        <v>21252.000000000004</v>
      </c>
      <c r="E34" s="11">
        <f>SUM(E35:E38)</f>
        <v>26918</v>
      </c>
      <c r="F34" s="11">
        <f>SUM(F35:F38)</f>
        <v>21516.9</v>
      </c>
      <c r="G34" s="11">
        <f t="shared" si="1"/>
        <v>79.900000000000006</v>
      </c>
      <c r="H34" s="11">
        <f t="shared" ref="H34:H40" si="2">ROUND(F34/D34*100,1)</f>
        <v>101.2</v>
      </c>
    </row>
    <row r="35" spans="1:8" ht="18.75" x14ac:dyDescent="0.25">
      <c r="A35" s="34">
        <v>22010000</v>
      </c>
      <c r="B35" s="15" t="s">
        <v>37</v>
      </c>
      <c r="C35" s="12">
        <v>21000</v>
      </c>
      <c r="D35" s="12">
        <v>20982.9</v>
      </c>
      <c r="E35" s="12">
        <v>26584</v>
      </c>
      <c r="F35" s="12">
        <v>21220.6</v>
      </c>
      <c r="G35" s="13">
        <f t="shared" si="1"/>
        <v>79.8</v>
      </c>
      <c r="H35" s="13">
        <f t="shared" si="2"/>
        <v>101.1</v>
      </c>
    </row>
    <row r="36" spans="1:8" ht="37.5" x14ac:dyDescent="0.25">
      <c r="A36" s="34">
        <v>22080400</v>
      </c>
      <c r="B36" s="15" t="s">
        <v>179</v>
      </c>
      <c r="C36" s="12">
        <v>180</v>
      </c>
      <c r="D36" s="12">
        <v>188.4</v>
      </c>
      <c r="E36" s="12">
        <v>250</v>
      </c>
      <c r="F36" s="12">
        <v>214.9</v>
      </c>
      <c r="G36" s="13">
        <f t="shared" si="1"/>
        <v>86</v>
      </c>
      <c r="H36" s="13">
        <f t="shared" si="2"/>
        <v>114.1</v>
      </c>
    </row>
    <row r="37" spans="1:8" ht="18.75" hidden="1" x14ac:dyDescent="0.25">
      <c r="A37" s="34">
        <v>22120000</v>
      </c>
      <c r="B37" s="15" t="s">
        <v>22</v>
      </c>
      <c r="C37" s="12"/>
      <c r="D37" s="12"/>
      <c r="E37" s="12"/>
      <c r="F37" s="12"/>
      <c r="G37" s="13" t="e">
        <f t="shared" si="1"/>
        <v>#DIV/0!</v>
      </c>
      <c r="H37" s="13" t="e">
        <f t="shared" si="2"/>
        <v>#DIV/0!</v>
      </c>
    </row>
    <row r="38" spans="1:8" ht="56.25" x14ac:dyDescent="0.25">
      <c r="A38" s="34">
        <v>22130000</v>
      </c>
      <c r="B38" s="15" t="s">
        <v>91</v>
      </c>
      <c r="C38" s="12">
        <v>100</v>
      </c>
      <c r="D38" s="12">
        <v>80.7</v>
      </c>
      <c r="E38" s="12">
        <v>84</v>
      </c>
      <c r="F38" s="12">
        <v>81.400000000000006</v>
      </c>
      <c r="G38" s="13">
        <f t="shared" si="1"/>
        <v>96.9</v>
      </c>
      <c r="H38" s="13">
        <f t="shared" si="2"/>
        <v>100.9</v>
      </c>
    </row>
    <row r="39" spans="1:8" ht="18.75" x14ac:dyDescent="0.25">
      <c r="A39" s="33">
        <v>24000000</v>
      </c>
      <c r="B39" s="22" t="s">
        <v>18</v>
      </c>
      <c r="C39" s="11">
        <f>SUM(C40:C42)</f>
        <v>900</v>
      </c>
      <c r="D39" s="11">
        <f>SUM(D40:D42)</f>
        <v>1206.5999999999999</v>
      </c>
      <c r="E39" s="11">
        <f>SUM(E40:E42)</f>
        <v>1857.3</v>
      </c>
      <c r="F39" s="11">
        <f>SUM(F40:F42)</f>
        <v>2027.9</v>
      </c>
      <c r="G39" s="11">
        <f t="shared" si="1"/>
        <v>109.2</v>
      </c>
      <c r="H39" s="11">
        <f>ROUND(F39/D39*100,1)</f>
        <v>168.1</v>
      </c>
    </row>
    <row r="40" spans="1:8" ht="37.5" hidden="1" x14ac:dyDescent="0.25">
      <c r="A40" s="33">
        <v>24030000</v>
      </c>
      <c r="B40" s="15" t="s">
        <v>36</v>
      </c>
      <c r="C40" s="13"/>
      <c r="D40" s="11"/>
      <c r="E40" s="11"/>
      <c r="F40" s="11"/>
      <c r="G40" s="11" t="e">
        <f t="shared" si="1"/>
        <v>#DIV/0!</v>
      </c>
      <c r="H40" s="13" t="e">
        <f t="shared" si="2"/>
        <v>#DIV/0!</v>
      </c>
    </row>
    <row r="41" spans="1:8" ht="18.75" x14ac:dyDescent="0.25">
      <c r="A41" s="34">
        <v>24060000</v>
      </c>
      <c r="B41" s="15" t="s">
        <v>21</v>
      </c>
      <c r="C41" s="12">
        <v>900</v>
      </c>
      <c r="D41" s="12">
        <v>1206.5999999999999</v>
      </c>
      <c r="E41" s="12">
        <v>1857.3</v>
      </c>
      <c r="F41" s="12">
        <v>2027.9</v>
      </c>
      <c r="G41" s="13">
        <f t="shared" si="1"/>
        <v>109.2</v>
      </c>
      <c r="H41" s="13">
        <f>ROUND(F41/D41*100,1)</f>
        <v>168.1</v>
      </c>
    </row>
    <row r="42" spans="1:8" ht="18.75" hidden="1" x14ac:dyDescent="0.25">
      <c r="A42" s="34" t="s">
        <v>66</v>
      </c>
      <c r="B42" s="15" t="s">
        <v>92</v>
      </c>
      <c r="C42" s="12"/>
      <c r="D42" s="12"/>
      <c r="E42" s="12"/>
      <c r="F42" s="12"/>
      <c r="G42" s="13"/>
      <c r="H42" s="13"/>
    </row>
    <row r="43" spans="1:8" ht="18" customHeight="1" x14ac:dyDescent="0.25">
      <c r="A43" s="34"/>
      <c r="B43" s="22" t="s">
        <v>14</v>
      </c>
      <c r="C43" s="11">
        <f>SUM(C14,C28)</f>
        <v>1129690</v>
      </c>
      <c r="D43" s="11">
        <f>SUM(D14,D28)</f>
        <v>1000412.2000000001</v>
      </c>
      <c r="E43" s="11">
        <f>SUM(E14,E28)</f>
        <v>1097256.2</v>
      </c>
      <c r="F43" s="11">
        <f>SUM(F14,F28)</f>
        <v>902488.7</v>
      </c>
      <c r="G43" s="11">
        <f t="shared" si="1"/>
        <v>82.2</v>
      </c>
      <c r="H43" s="11">
        <f>ROUND(F43/D43*100,1)</f>
        <v>90.2</v>
      </c>
    </row>
    <row r="44" spans="1:8" ht="19.5" x14ac:dyDescent="0.25">
      <c r="A44" s="33">
        <v>40000000</v>
      </c>
      <c r="B44" s="14" t="s">
        <v>5</v>
      </c>
      <c r="C44" s="11">
        <f>C45+C57</f>
        <v>687277.8</v>
      </c>
      <c r="D44" s="11">
        <f>D45+D57</f>
        <v>538751.70000000007</v>
      </c>
      <c r="E44" s="11">
        <f>E45+E57</f>
        <v>731658.60000000009</v>
      </c>
      <c r="F44" s="11">
        <f>F45+F57</f>
        <v>600983.4</v>
      </c>
      <c r="G44" s="11">
        <f t="shared" si="1"/>
        <v>82.1</v>
      </c>
      <c r="H44" s="11">
        <f>ROUND(F44/D44*100,1)</f>
        <v>111.6</v>
      </c>
    </row>
    <row r="45" spans="1:8" ht="18.75" x14ac:dyDescent="0.25">
      <c r="A45" s="33">
        <v>41020000</v>
      </c>
      <c r="B45" s="22" t="s">
        <v>19</v>
      </c>
      <c r="C45" s="11">
        <f>C46+C47+C48+C49+C50+C51+C52+C53+C54+C55+C56</f>
        <v>284881.8</v>
      </c>
      <c r="D45" s="11">
        <f>D46+D47+D48+D49+D50+D51+D52+D53+D54+D55+D56</f>
        <v>213648.80000000002</v>
      </c>
      <c r="E45" s="11">
        <f>E46+E47+E48+E49+E50+E51+E52+E53+E54+E55+E56</f>
        <v>218516.2</v>
      </c>
      <c r="F45" s="11">
        <f>F46+F47+F48+F49+F50+F51+F52+F53+F54+F55+F56</f>
        <v>165726</v>
      </c>
      <c r="G45" s="11">
        <f t="shared" si="1"/>
        <v>75.8</v>
      </c>
      <c r="H45" s="11">
        <f>ROUND(F45/D45*100,1)</f>
        <v>77.599999999999994</v>
      </c>
    </row>
    <row r="46" spans="1:8" ht="18.75" x14ac:dyDescent="0.25">
      <c r="A46" s="26">
        <v>41020100</v>
      </c>
      <c r="B46" s="15" t="s">
        <v>59</v>
      </c>
      <c r="C46" s="12">
        <v>158979.9</v>
      </c>
      <c r="D46" s="12">
        <v>119234.7</v>
      </c>
      <c r="E46" s="12">
        <v>105602.1</v>
      </c>
      <c r="F46" s="12">
        <v>79201.8</v>
      </c>
      <c r="G46" s="13">
        <f t="shared" si="1"/>
        <v>75</v>
      </c>
      <c r="H46" s="13">
        <f>ROUND(F46/D46*100,1)</f>
        <v>66.400000000000006</v>
      </c>
    </row>
    <row r="47" spans="1:8" ht="37.5" x14ac:dyDescent="0.25">
      <c r="A47" s="26" t="s">
        <v>72</v>
      </c>
      <c r="B47" s="15" t="s">
        <v>71</v>
      </c>
      <c r="C47" s="12">
        <v>111659.7</v>
      </c>
      <c r="D47" s="12">
        <v>83745</v>
      </c>
      <c r="E47" s="12">
        <v>105558.39999999999</v>
      </c>
      <c r="F47" s="12">
        <v>79168.5</v>
      </c>
      <c r="G47" s="13">
        <f t="shared" si="1"/>
        <v>75</v>
      </c>
      <c r="H47" s="13">
        <f>ROUND(F47/D47*100,1)</f>
        <v>94.5</v>
      </c>
    </row>
    <row r="48" spans="1:8" ht="1.1499999999999999" hidden="1" customHeight="1" x14ac:dyDescent="0.25">
      <c r="A48" s="27">
        <v>41020600</v>
      </c>
      <c r="B48" s="16" t="s">
        <v>63</v>
      </c>
      <c r="C48" s="12"/>
      <c r="D48" s="12"/>
      <c r="E48" s="12"/>
      <c r="F48" s="12"/>
      <c r="G48" s="13"/>
      <c r="H48" s="13"/>
    </row>
    <row r="49" spans="1:8" ht="13.15" hidden="1" customHeight="1" x14ac:dyDescent="0.25">
      <c r="A49" s="26">
        <v>41021100</v>
      </c>
      <c r="B49" s="15" t="s">
        <v>23</v>
      </c>
      <c r="C49" s="13"/>
      <c r="D49" s="13"/>
      <c r="E49" s="13"/>
      <c r="F49" s="13"/>
      <c r="G49" s="13" t="e">
        <f t="shared" si="1"/>
        <v>#DIV/0!</v>
      </c>
      <c r="H49" s="13" t="e">
        <f t="shared" ref="H49:H57" si="3">ROUND(F49/D49*100,1)</f>
        <v>#DIV/0!</v>
      </c>
    </row>
    <row r="50" spans="1:8" ht="56.25" hidden="1" x14ac:dyDescent="0.25">
      <c r="A50" s="27">
        <v>41021100</v>
      </c>
      <c r="B50" s="15" t="s">
        <v>153</v>
      </c>
      <c r="C50" s="13"/>
      <c r="D50" s="12"/>
      <c r="E50" s="13"/>
      <c r="F50" s="13"/>
      <c r="G50" s="13"/>
      <c r="H50" s="13"/>
    </row>
    <row r="51" spans="1:8" ht="14.45" hidden="1" customHeight="1" x14ac:dyDescent="0.25">
      <c r="A51" s="26">
        <v>41021200</v>
      </c>
      <c r="B51" s="15" t="s">
        <v>30</v>
      </c>
      <c r="C51" s="12"/>
      <c r="D51" s="12"/>
      <c r="E51" s="12"/>
      <c r="F51" s="13"/>
      <c r="G51" s="13" t="e">
        <f t="shared" si="1"/>
        <v>#DIV/0!</v>
      </c>
      <c r="H51" s="13" t="e">
        <f t="shared" si="3"/>
        <v>#DIV/0!</v>
      </c>
    </row>
    <row r="52" spans="1:8" ht="18" hidden="1" customHeight="1" x14ac:dyDescent="0.25">
      <c r="A52" s="26">
        <v>41021300</v>
      </c>
      <c r="B52" s="15" t="s">
        <v>31</v>
      </c>
      <c r="C52" s="12"/>
      <c r="D52" s="12"/>
      <c r="E52" s="12"/>
      <c r="F52" s="12"/>
      <c r="G52" s="13" t="e">
        <f t="shared" si="1"/>
        <v>#DIV/0!</v>
      </c>
      <c r="H52" s="13" t="e">
        <f t="shared" si="3"/>
        <v>#DIV/0!</v>
      </c>
    </row>
    <row r="53" spans="1:8" ht="7.15" hidden="1" customHeight="1" x14ac:dyDescent="0.25">
      <c r="A53" s="26">
        <v>41021600</v>
      </c>
      <c r="B53" s="15" t="s">
        <v>44</v>
      </c>
      <c r="C53" s="12"/>
      <c r="D53" s="17"/>
      <c r="E53" s="12"/>
      <c r="F53" s="13"/>
      <c r="G53" s="13" t="e">
        <f t="shared" si="1"/>
        <v>#DIV/0!</v>
      </c>
      <c r="H53" s="13" t="e">
        <f t="shared" si="3"/>
        <v>#DIV/0!</v>
      </c>
    </row>
    <row r="54" spans="1:8" ht="12" hidden="1" customHeight="1" x14ac:dyDescent="0.25">
      <c r="A54" s="26">
        <v>41021700</v>
      </c>
      <c r="B54" s="15" t="s">
        <v>24</v>
      </c>
      <c r="C54" s="13"/>
      <c r="D54" s="17"/>
      <c r="E54" s="13"/>
      <c r="F54" s="13"/>
      <c r="G54" s="13" t="e">
        <f t="shared" si="1"/>
        <v>#DIV/0!</v>
      </c>
      <c r="H54" s="13" t="e">
        <f t="shared" si="3"/>
        <v>#DIV/0!</v>
      </c>
    </row>
    <row r="55" spans="1:8" ht="14.45" hidden="1" customHeight="1" x14ac:dyDescent="0.25">
      <c r="A55" s="26">
        <v>41021800</v>
      </c>
      <c r="B55" s="15" t="s">
        <v>32</v>
      </c>
      <c r="C55" s="13"/>
      <c r="D55" s="12"/>
      <c r="E55" s="13"/>
      <c r="F55" s="13"/>
      <c r="G55" s="13" t="e">
        <f t="shared" si="1"/>
        <v>#DIV/0!</v>
      </c>
      <c r="H55" s="13" t="e">
        <f t="shared" si="3"/>
        <v>#DIV/0!</v>
      </c>
    </row>
    <row r="56" spans="1:8" ht="56.25" x14ac:dyDescent="0.25">
      <c r="A56" s="26">
        <v>41021300</v>
      </c>
      <c r="B56" s="15" t="s">
        <v>170</v>
      </c>
      <c r="C56" s="13">
        <v>14242.2</v>
      </c>
      <c r="D56" s="12">
        <v>10669.1</v>
      </c>
      <c r="E56" s="13">
        <v>7355.7</v>
      </c>
      <c r="F56" s="13">
        <v>7355.7</v>
      </c>
      <c r="G56" s="13">
        <f t="shared" si="1"/>
        <v>100</v>
      </c>
      <c r="H56" s="13">
        <f>ROUND(F56/D56*100,1)</f>
        <v>68.900000000000006</v>
      </c>
    </row>
    <row r="57" spans="1:8" ht="18.75" x14ac:dyDescent="0.25">
      <c r="A57" s="28">
        <v>41030000</v>
      </c>
      <c r="B57" s="22" t="s">
        <v>180</v>
      </c>
      <c r="C57" s="11">
        <f>SUM(C58:C98)</f>
        <v>402396.00000000006</v>
      </c>
      <c r="D57" s="11">
        <f>SUM(D58:D98)</f>
        <v>325102.90000000008</v>
      </c>
      <c r="E57" s="11">
        <f>SUM(E58:E104)</f>
        <v>513142.4</v>
      </c>
      <c r="F57" s="11">
        <f>SUM(F58:F104)</f>
        <v>435257.4</v>
      </c>
      <c r="G57" s="11">
        <f t="shared" si="1"/>
        <v>84.8</v>
      </c>
      <c r="H57" s="11">
        <f t="shared" si="3"/>
        <v>133.9</v>
      </c>
    </row>
    <row r="58" spans="1:8" ht="18.600000000000001" hidden="1" customHeight="1" x14ac:dyDescent="0.25">
      <c r="A58" s="50">
        <v>41030300</v>
      </c>
      <c r="B58" s="15" t="s">
        <v>116</v>
      </c>
      <c r="C58" s="13"/>
      <c r="D58" s="13"/>
      <c r="E58" s="13"/>
      <c r="F58" s="13"/>
      <c r="G58" s="13"/>
      <c r="H58" s="13"/>
    </row>
    <row r="59" spans="1:8" ht="34.15" hidden="1" customHeight="1" x14ac:dyDescent="0.25">
      <c r="A59" s="50">
        <v>41030400</v>
      </c>
      <c r="B59" s="15" t="s">
        <v>142</v>
      </c>
      <c r="C59" s="13"/>
      <c r="D59" s="13"/>
      <c r="E59" s="13"/>
      <c r="F59" s="13"/>
      <c r="G59" s="13"/>
      <c r="H59" s="13"/>
    </row>
    <row r="60" spans="1:8" ht="165.75" customHeight="1" x14ac:dyDescent="0.25">
      <c r="A60" s="50">
        <v>41030500</v>
      </c>
      <c r="B60" s="15" t="s">
        <v>168</v>
      </c>
      <c r="C60" s="13">
        <v>18195.400000000001</v>
      </c>
      <c r="D60" s="12">
        <v>7349.1</v>
      </c>
      <c r="E60" s="13">
        <v>10269.4</v>
      </c>
      <c r="F60" s="13">
        <v>10269.4</v>
      </c>
      <c r="G60" s="13">
        <f t="shared" si="1"/>
        <v>100</v>
      </c>
      <c r="H60" s="13">
        <f>ROUND(F60/D60*100,1)</f>
        <v>139.69999999999999</v>
      </c>
    </row>
    <row r="61" spans="1:8" ht="41.45" hidden="1" customHeight="1" x14ac:dyDescent="0.25">
      <c r="A61" s="26">
        <v>41030600</v>
      </c>
      <c r="B61" s="15" t="s">
        <v>121</v>
      </c>
      <c r="C61" s="12"/>
      <c r="D61" s="12"/>
      <c r="E61" s="12"/>
      <c r="F61" s="12"/>
      <c r="G61" s="13"/>
      <c r="H61" s="13"/>
    </row>
    <row r="62" spans="1:8" ht="40.5" hidden="1" customHeight="1" x14ac:dyDescent="0.25">
      <c r="A62" s="26">
        <v>41030800</v>
      </c>
      <c r="B62" s="38" t="s">
        <v>118</v>
      </c>
      <c r="C62" s="12"/>
      <c r="D62" s="12"/>
      <c r="E62" s="12"/>
      <c r="F62" s="12"/>
      <c r="G62" s="13"/>
      <c r="H62" s="13"/>
    </row>
    <row r="63" spans="1:8" ht="37.5" hidden="1" x14ac:dyDescent="0.25">
      <c r="A63" s="26">
        <v>41031200</v>
      </c>
      <c r="B63" s="53" t="s">
        <v>157</v>
      </c>
      <c r="C63" s="12"/>
      <c r="D63" s="54"/>
      <c r="E63" s="12"/>
      <c r="F63" s="12"/>
      <c r="G63" s="13"/>
      <c r="H63" s="13"/>
    </row>
    <row r="64" spans="1:8" ht="124.15" hidden="1" customHeight="1" x14ac:dyDescent="0.25">
      <c r="A64" s="26">
        <v>41031300</v>
      </c>
      <c r="B64" s="15" t="s">
        <v>122</v>
      </c>
      <c r="C64" s="12"/>
      <c r="D64" s="12"/>
      <c r="E64" s="12"/>
      <c r="F64" s="12"/>
      <c r="G64" s="13"/>
      <c r="H64" s="13"/>
    </row>
    <row r="65" spans="1:8" ht="37.5" hidden="1" x14ac:dyDescent="0.25">
      <c r="A65" s="26">
        <v>41031600</v>
      </c>
      <c r="B65" s="15" t="s">
        <v>128</v>
      </c>
      <c r="C65" s="12"/>
      <c r="D65" s="12"/>
      <c r="E65" s="12"/>
      <c r="F65" s="12"/>
      <c r="G65" s="13"/>
      <c r="H65" s="13"/>
    </row>
    <row r="66" spans="1:8" ht="55.15" hidden="1" customHeight="1" x14ac:dyDescent="0.25">
      <c r="A66" s="26">
        <v>41031900</v>
      </c>
      <c r="B66" s="15" t="s">
        <v>134</v>
      </c>
      <c r="C66" s="12"/>
      <c r="D66" s="12"/>
      <c r="E66" s="12"/>
      <c r="F66" s="12"/>
      <c r="G66" s="13"/>
      <c r="H66" s="13"/>
    </row>
    <row r="67" spans="1:8" ht="18.75" x14ac:dyDescent="0.25">
      <c r="A67" s="26">
        <v>41031900</v>
      </c>
      <c r="B67" s="15" t="s">
        <v>163</v>
      </c>
      <c r="C67" s="13">
        <v>36769</v>
      </c>
      <c r="D67" s="12">
        <v>36769</v>
      </c>
      <c r="E67" s="13">
        <v>47766</v>
      </c>
      <c r="F67" s="13">
        <v>47766</v>
      </c>
      <c r="G67" s="13">
        <f t="shared" si="1"/>
        <v>100</v>
      </c>
      <c r="H67" s="13">
        <f>ROUND(F67/D67*100,1)</f>
        <v>129.9</v>
      </c>
    </row>
    <row r="68" spans="1:8" s="39" customFormat="1" ht="29.25" customHeight="1" x14ac:dyDescent="0.25">
      <c r="A68" s="26">
        <v>41032800</v>
      </c>
      <c r="B68" s="15" t="s">
        <v>164</v>
      </c>
      <c r="C68" s="13">
        <v>21272</v>
      </c>
      <c r="D68" s="12">
        <v>21272</v>
      </c>
      <c r="E68" s="13"/>
      <c r="F68" s="13"/>
      <c r="G68" s="13"/>
      <c r="H68" s="13"/>
    </row>
    <row r="69" spans="1:8" s="39" customFormat="1" ht="37.5" x14ac:dyDescent="0.25">
      <c r="A69" s="26">
        <v>41032900</v>
      </c>
      <c r="B69" s="15" t="s">
        <v>165</v>
      </c>
      <c r="C69" s="13">
        <v>4806.3</v>
      </c>
      <c r="D69" s="12">
        <v>3364.2</v>
      </c>
      <c r="E69" s="13">
        <v>2858.5</v>
      </c>
      <c r="F69" s="13">
        <v>2078.8000000000002</v>
      </c>
      <c r="G69" s="13">
        <f t="shared" si="1"/>
        <v>72.7</v>
      </c>
      <c r="H69" s="13">
        <f>ROUND(F69/D69*100,1)</f>
        <v>61.8</v>
      </c>
    </row>
    <row r="70" spans="1:8" s="39" customFormat="1" ht="37.5" x14ac:dyDescent="0.25">
      <c r="A70" s="26">
        <v>41033000</v>
      </c>
      <c r="B70" s="15" t="s">
        <v>130</v>
      </c>
      <c r="C70" s="13">
        <v>65014.2</v>
      </c>
      <c r="D70" s="12">
        <v>49630.6</v>
      </c>
      <c r="E70" s="13">
        <v>52543.199999999997</v>
      </c>
      <c r="F70" s="13">
        <v>39407.4</v>
      </c>
      <c r="G70" s="13">
        <f t="shared" si="1"/>
        <v>75</v>
      </c>
      <c r="H70" s="13">
        <f>ROUND(F70/D70*100,1)</f>
        <v>79.400000000000006</v>
      </c>
    </row>
    <row r="71" spans="1:8" s="39" customFormat="1" ht="37.5" hidden="1" x14ac:dyDescent="0.25">
      <c r="A71" s="26">
        <v>41033400</v>
      </c>
      <c r="B71" s="15" t="s">
        <v>150</v>
      </c>
      <c r="C71" s="13"/>
      <c r="D71" s="13"/>
      <c r="E71" s="13"/>
      <c r="F71" s="13"/>
      <c r="G71" s="13"/>
      <c r="H71" s="13"/>
    </row>
    <row r="72" spans="1:8" s="39" customFormat="1" ht="37.5" hidden="1" x14ac:dyDescent="0.25">
      <c r="A72" s="26">
        <v>41032300</v>
      </c>
      <c r="B72" s="15" t="s">
        <v>146</v>
      </c>
      <c r="C72" s="13"/>
      <c r="D72" s="13"/>
      <c r="E72" s="13"/>
      <c r="F72" s="13"/>
      <c r="G72" s="13"/>
      <c r="H72" s="13"/>
    </row>
    <row r="73" spans="1:8" ht="39" hidden="1" customHeight="1" x14ac:dyDescent="0.25">
      <c r="A73" s="26">
        <v>41033800</v>
      </c>
      <c r="B73" s="19" t="s">
        <v>136</v>
      </c>
      <c r="C73" s="12"/>
      <c r="D73" s="12"/>
      <c r="E73" s="12"/>
      <c r="F73" s="12"/>
      <c r="G73" s="13"/>
      <c r="H73" s="13"/>
    </row>
    <row r="74" spans="1:8" ht="37.5" hidden="1" x14ac:dyDescent="0.25">
      <c r="A74" s="25" t="s">
        <v>68</v>
      </c>
      <c r="B74" s="19" t="s">
        <v>67</v>
      </c>
      <c r="C74" s="12"/>
      <c r="D74" s="12"/>
      <c r="E74" s="12"/>
      <c r="F74" s="12"/>
      <c r="G74" s="13"/>
      <c r="H74" s="13"/>
    </row>
    <row r="75" spans="1:8" ht="37.5" hidden="1" x14ac:dyDescent="0.25">
      <c r="A75" s="29" t="s">
        <v>29</v>
      </c>
      <c r="B75" s="15" t="s">
        <v>64</v>
      </c>
      <c r="C75" s="12"/>
      <c r="D75" s="12"/>
      <c r="E75" s="12"/>
      <c r="F75" s="12"/>
      <c r="G75" s="13"/>
      <c r="H75" s="13"/>
    </row>
    <row r="76" spans="1:8" ht="37.5" x14ac:dyDescent="0.25">
      <c r="A76" s="30">
        <v>41033800</v>
      </c>
      <c r="B76" s="15" t="s">
        <v>136</v>
      </c>
      <c r="C76" s="13"/>
      <c r="D76" s="13"/>
      <c r="E76" s="13">
        <v>33012.800000000003</v>
      </c>
      <c r="F76" s="13">
        <v>32653.599999999999</v>
      </c>
      <c r="G76" s="13">
        <f t="shared" si="1"/>
        <v>98.9</v>
      </c>
      <c r="H76" s="13"/>
    </row>
    <row r="77" spans="1:8" ht="18" customHeight="1" x14ac:dyDescent="0.25">
      <c r="A77" s="30">
        <v>41033900</v>
      </c>
      <c r="B77" s="15" t="s">
        <v>61</v>
      </c>
      <c r="C77" s="13">
        <v>199539.5</v>
      </c>
      <c r="D77" s="12">
        <v>151843.5</v>
      </c>
      <c r="E77" s="13">
        <v>238947.5</v>
      </c>
      <c r="F77" s="13">
        <v>175337.2</v>
      </c>
      <c r="G77" s="13">
        <f t="shared" si="1"/>
        <v>73.400000000000006</v>
      </c>
      <c r="H77" s="13">
        <f>ROUND(F77/D77*100,1)</f>
        <v>115.5</v>
      </c>
    </row>
    <row r="78" spans="1:8" ht="37.5" hidden="1" x14ac:dyDescent="0.25">
      <c r="A78" s="29" t="s">
        <v>50</v>
      </c>
      <c r="B78" s="15" t="s">
        <v>52</v>
      </c>
      <c r="C78" s="13"/>
      <c r="D78" s="13"/>
      <c r="E78" s="13"/>
      <c r="F78" s="13"/>
      <c r="G78" s="13" t="e">
        <f t="shared" si="1"/>
        <v>#DIV/0!</v>
      </c>
      <c r="H78" s="13" t="e">
        <f>ROUND(F78/D78*100,1)</f>
        <v>#DIV/0!</v>
      </c>
    </row>
    <row r="79" spans="1:8" ht="18.75" hidden="1" x14ac:dyDescent="0.25">
      <c r="A79" s="29">
        <v>41034200</v>
      </c>
      <c r="B79" s="15" t="s">
        <v>60</v>
      </c>
      <c r="C79" s="13"/>
      <c r="D79" s="13"/>
      <c r="E79" s="13"/>
      <c r="F79" s="13"/>
      <c r="G79" s="13"/>
      <c r="H79" s="13"/>
    </row>
    <row r="80" spans="1:8" ht="56.25" hidden="1" x14ac:dyDescent="0.25">
      <c r="A80" s="30">
        <v>41034100</v>
      </c>
      <c r="B80" s="15" t="s">
        <v>42</v>
      </c>
      <c r="C80" s="13"/>
      <c r="D80" s="13"/>
      <c r="E80" s="13"/>
      <c r="F80" s="13"/>
      <c r="G80" s="13" t="e">
        <f t="shared" si="1"/>
        <v>#DIV/0!</v>
      </c>
      <c r="H80" s="13" t="e">
        <f>ROUND(F80/D80*100,1)</f>
        <v>#DIV/0!</v>
      </c>
    </row>
    <row r="81" spans="1:8" s="55" customFormat="1" ht="56.25" hidden="1" x14ac:dyDescent="0.25">
      <c r="A81" s="52">
        <v>41034400</v>
      </c>
      <c r="B81" s="53" t="s">
        <v>144</v>
      </c>
      <c r="C81" s="54"/>
      <c r="D81" s="54"/>
      <c r="E81" s="54"/>
      <c r="F81" s="54"/>
      <c r="G81" s="13"/>
      <c r="H81" s="13"/>
    </row>
    <row r="82" spans="1:8" s="51" customFormat="1" ht="13.15" hidden="1" customHeight="1" x14ac:dyDescent="0.25">
      <c r="A82" s="30">
        <v>41034500</v>
      </c>
      <c r="B82" s="15" t="s">
        <v>39</v>
      </c>
      <c r="C82" s="13"/>
      <c r="D82" s="13"/>
      <c r="E82" s="13"/>
      <c r="F82" s="13"/>
      <c r="G82" s="13"/>
      <c r="H82" s="13"/>
    </row>
    <row r="83" spans="1:8" ht="7.15" hidden="1" customHeight="1" x14ac:dyDescent="0.25">
      <c r="A83" s="30">
        <v>41034500</v>
      </c>
      <c r="B83" s="57" t="s">
        <v>39</v>
      </c>
      <c r="C83" s="13"/>
      <c r="D83" s="13"/>
      <c r="E83" s="13"/>
      <c r="F83" s="13"/>
      <c r="G83" s="13"/>
      <c r="H83" s="13"/>
    </row>
    <row r="84" spans="1:8" ht="93.6" hidden="1" customHeight="1" x14ac:dyDescent="0.25">
      <c r="A84" s="30">
        <v>41034700</v>
      </c>
      <c r="B84" s="38" t="s">
        <v>140</v>
      </c>
      <c r="C84" s="13"/>
      <c r="D84" s="13"/>
      <c r="E84" s="13"/>
      <c r="F84" s="13"/>
      <c r="G84" s="13"/>
      <c r="H84" s="13"/>
    </row>
    <row r="85" spans="1:8" ht="21" hidden="1" customHeight="1" x14ac:dyDescent="0.25">
      <c r="A85" s="30">
        <v>41035300</v>
      </c>
      <c r="B85" s="38" t="s">
        <v>147</v>
      </c>
      <c r="C85" s="13"/>
      <c r="D85" s="13"/>
      <c r="E85" s="13"/>
      <c r="F85" s="13"/>
      <c r="G85" s="13"/>
      <c r="H85" s="13"/>
    </row>
    <row r="86" spans="1:8" s="51" customFormat="1" ht="37.5" x14ac:dyDescent="0.25">
      <c r="A86" s="30" t="s">
        <v>70</v>
      </c>
      <c r="B86" s="38" t="s">
        <v>69</v>
      </c>
      <c r="C86" s="13">
        <v>8019.4</v>
      </c>
      <c r="D86" s="12">
        <v>6014.7</v>
      </c>
      <c r="E86" s="13">
        <v>6445.8</v>
      </c>
      <c r="F86" s="13">
        <v>6445.8</v>
      </c>
      <c r="G86" s="13">
        <f>ROUND(F86/E86*100,1)</f>
        <v>100</v>
      </c>
      <c r="H86" s="13">
        <f>ROUND(F86/D86*100,1)</f>
        <v>107.2</v>
      </c>
    </row>
    <row r="87" spans="1:8" ht="37.5" x14ac:dyDescent="0.25">
      <c r="A87" s="30">
        <v>41035600</v>
      </c>
      <c r="B87" s="57" t="s">
        <v>160</v>
      </c>
      <c r="C87" s="13">
        <v>5336.9</v>
      </c>
      <c r="D87" s="12">
        <v>5416.4</v>
      </c>
      <c r="E87" s="13"/>
      <c r="F87" s="13"/>
      <c r="G87" s="13"/>
      <c r="H87" s="13"/>
    </row>
    <row r="88" spans="1:8" ht="103.9" hidden="1" customHeight="1" x14ac:dyDescent="0.25">
      <c r="A88" s="30">
        <v>41036000</v>
      </c>
      <c r="B88" s="38" t="s">
        <v>137</v>
      </c>
      <c r="C88" s="13"/>
      <c r="D88" s="13"/>
      <c r="E88" s="13"/>
      <c r="F88" s="13"/>
      <c r="G88" s="13"/>
      <c r="H88" s="13"/>
    </row>
    <row r="89" spans="1:8" ht="168.75" x14ac:dyDescent="0.25">
      <c r="A89" s="30">
        <v>41036100</v>
      </c>
      <c r="B89" s="38" t="s">
        <v>166</v>
      </c>
      <c r="C89" s="13">
        <v>13812.1</v>
      </c>
      <c r="D89" s="12">
        <v>13812.2</v>
      </c>
      <c r="E89" s="13">
        <v>26589.4</v>
      </c>
      <c r="F89" s="13">
        <v>26589.4</v>
      </c>
      <c r="G89" s="13">
        <f>ROUND(F89/E89*100,1)</f>
        <v>100</v>
      </c>
      <c r="H89" s="13">
        <f>ROUND(F89/D89*100,1)</f>
        <v>192.5</v>
      </c>
    </row>
    <row r="90" spans="1:8" ht="28.15" hidden="1" customHeight="1" x14ac:dyDescent="0.25">
      <c r="A90" s="30">
        <v>41036300</v>
      </c>
      <c r="B90" s="15" t="s">
        <v>49</v>
      </c>
      <c r="C90" s="13"/>
      <c r="D90" s="13"/>
      <c r="E90" s="13"/>
      <c r="F90" s="13"/>
      <c r="G90" s="13"/>
      <c r="H90" s="13"/>
    </row>
    <row r="91" spans="1:8" ht="116.25" customHeight="1" x14ac:dyDescent="0.25">
      <c r="A91" s="30">
        <v>41036400</v>
      </c>
      <c r="B91" s="15" t="s">
        <v>167</v>
      </c>
      <c r="C91" s="13">
        <v>29631.200000000001</v>
      </c>
      <c r="D91" s="12">
        <v>29631.200000000001</v>
      </c>
      <c r="E91" s="13">
        <v>28326.3</v>
      </c>
      <c r="F91" s="13">
        <v>28326.3</v>
      </c>
      <c r="G91" s="13">
        <f>ROUND(F91/E91*100,1)</f>
        <v>100</v>
      </c>
      <c r="H91" s="13">
        <f>ROUND(F91/D91*100,1)</f>
        <v>95.6</v>
      </c>
    </row>
    <row r="92" spans="1:8" ht="112.5" hidden="1" x14ac:dyDescent="0.25">
      <c r="A92" s="31" t="s">
        <v>38</v>
      </c>
      <c r="B92" s="15" t="s">
        <v>96</v>
      </c>
      <c r="C92" s="13"/>
      <c r="D92" s="13"/>
      <c r="E92" s="13"/>
      <c r="F92" s="13"/>
      <c r="G92" s="13" t="e">
        <f>ROUND(F92/E92*100,1)</f>
        <v>#DIV/0!</v>
      </c>
      <c r="H92" s="13" t="e">
        <f>ROUND(F92/D92*100,1)</f>
        <v>#DIV/0!</v>
      </c>
    </row>
    <row r="93" spans="1:8" ht="37.5" hidden="1" x14ac:dyDescent="0.25">
      <c r="A93" s="30">
        <v>41037000</v>
      </c>
      <c r="B93" s="15" t="s">
        <v>55</v>
      </c>
      <c r="C93" s="13"/>
      <c r="D93" s="12"/>
      <c r="E93" s="13"/>
      <c r="F93" s="13"/>
      <c r="G93" s="13"/>
      <c r="H93" s="13"/>
    </row>
    <row r="94" spans="1:8" ht="18.75" hidden="1" x14ac:dyDescent="0.25">
      <c r="A94" s="30">
        <v>41037800</v>
      </c>
      <c r="B94" s="15" t="s">
        <v>25</v>
      </c>
      <c r="C94" s="13"/>
      <c r="D94" s="13"/>
      <c r="E94" s="13"/>
      <c r="F94" s="13"/>
      <c r="G94" s="13" t="e">
        <f>ROUND(F94/E94*100,1)</f>
        <v>#DIV/0!</v>
      </c>
      <c r="H94" s="13" t="e">
        <f>ROUND(F94/D94*100,1)</f>
        <v>#DIV/0!</v>
      </c>
    </row>
    <row r="95" spans="1:8" ht="23.25" hidden="1" customHeight="1" x14ac:dyDescent="0.25">
      <c r="A95" s="30">
        <v>41039700</v>
      </c>
      <c r="B95" s="15" t="s">
        <v>62</v>
      </c>
      <c r="C95" s="13"/>
      <c r="D95" s="13"/>
      <c r="E95" s="13"/>
      <c r="F95" s="13"/>
      <c r="G95" s="13" t="e">
        <f>ROUND(F95/E95*100,1)</f>
        <v>#DIV/0!</v>
      </c>
      <c r="H95" s="13" t="e">
        <f>ROUND(F95/D95*100,1)</f>
        <v>#DIV/0!</v>
      </c>
    </row>
    <row r="96" spans="1:8" ht="38.450000000000003" hidden="1" customHeight="1" x14ac:dyDescent="0.25">
      <c r="A96" s="30">
        <v>41037200</v>
      </c>
      <c r="B96" s="15" t="s">
        <v>111</v>
      </c>
      <c r="C96" s="13"/>
      <c r="D96" s="13"/>
      <c r="E96" s="13"/>
      <c r="F96" s="13"/>
      <c r="G96" s="13"/>
      <c r="H96" s="13"/>
    </row>
    <row r="97" spans="1:8" ht="96.6" hidden="1" customHeight="1" x14ac:dyDescent="0.25">
      <c r="A97" s="30">
        <v>41037800</v>
      </c>
      <c r="B97" s="15" t="s">
        <v>138</v>
      </c>
      <c r="C97" s="13"/>
      <c r="D97" s="13"/>
      <c r="E97" s="13"/>
      <c r="F97" s="13"/>
      <c r="G97" s="13"/>
      <c r="H97" s="13"/>
    </row>
    <row r="98" spans="1:8" ht="42.6" hidden="1" customHeight="1" x14ac:dyDescent="0.25">
      <c r="A98" s="30">
        <v>41039100</v>
      </c>
      <c r="B98" s="15" t="s">
        <v>149</v>
      </c>
      <c r="C98" s="13"/>
      <c r="D98" s="13"/>
      <c r="E98" s="13"/>
      <c r="F98" s="13"/>
      <c r="G98" s="13"/>
      <c r="H98" s="13"/>
    </row>
    <row r="99" spans="1:8" ht="37.9" hidden="1" customHeight="1" x14ac:dyDescent="0.25">
      <c r="A99" s="26">
        <v>41051100</v>
      </c>
      <c r="B99" s="15" t="s">
        <v>117</v>
      </c>
      <c r="C99" s="13"/>
      <c r="D99" s="13"/>
      <c r="E99" s="13"/>
      <c r="F99" s="13"/>
      <c r="G99" s="13"/>
      <c r="H99" s="13"/>
    </row>
    <row r="100" spans="1:8" ht="36.6" hidden="1" customHeight="1" x14ac:dyDescent="0.25">
      <c r="A100" s="30">
        <v>41051500</v>
      </c>
      <c r="B100" s="15" t="s">
        <v>131</v>
      </c>
      <c r="C100" s="13"/>
      <c r="D100" s="13"/>
      <c r="E100" s="13"/>
      <c r="F100" s="13"/>
      <c r="G100" s="13"/>
      <c r="H100" s="13"/>
    </row>
    <row r="101" spans="1:8" ht="39" hidden="1" customHeight="1" x14ac:dyDescent="0.25">
      <c r="A101" s="30">
        <v>41052300</v>
      </c>
      <c r="B101" s="15" t="s">
        <v>99</v>
      </c>
      <c r="C101" s="13"/>
      <c r="D101" s="13"/>
      <c r="E101" s="13"/>
      <c r="F101" s="13"/>
      <c r="G101" s="13"/>
      <c r="H101" s="13"/>
    </row>
    <row r="102" spans="1:8" ht="20.25" hidden="1" customHeight="1" x14ac:dyDescent="0.25">
      <c r="A102" s="30">
        <v>41052400</v>
      </c>
      <c r="B102" s="15" t="s">
        <v>113</v>
      </c>
      <c r="C102" s="13"/>
      <c r="D102" s="13"/>
      <c r="E102" s="13"/>
      <c r="F102" s="13"/>
      <c r="G102" s="13"/>
      <c r="H102" s="13"/>
    </row>
    <row r="103" spans="1:8" ht="19.5" hidden="1" customHeight="1" x14ac:dyDescent="0.25">
      <c r="A103" s="30">
        <v>41053300</v>
      </c>
      <c r="B103" s="15" t="s">
        <v>123</v>
      </c>
      <c r="C103" s="13"/>
      <c r="D103" s="13"/>
      <c r="E103" s="13"/>
      <c r="F103" s="13"/>
      <c r="G103" s="13"/>
      <c r="H103" s="13"/>
    </row>
    <row r="104" spans="1:8" ht="35.25" customHeight="1" x14ac:dyDescent="0.25">
      <c r="A104" s="30">
        <v>41037200</v>
      </c>
      <c r="B104" s="15" t="s">
        <v>185</v>
      </c>
      <c r="C104" s="13"/>
      <c r="D104" s="13"/>
      <c r="E104" s="13">
        <v>66383.5</v>
      </c>
      <c r="F104" s="13">
        <v>66383.5</v>
      </c>
      <c r="G104" s="13">
        <f>ROUND(F104/E104*100,1)</f>
        <v>100</v>
      </c>
      <c r="H104" s="13"/>
    </row>
    <row r="105" spans="1:8" ht="27" customHeight="1" x14ac:dyDescent="0.25">
      <c r="A105" s="30">
        <v>41053900</v>
      </c>
      <c r="B105" s="15" t="s">
        <v>105</v>
      </c>
      <c r="C105" s="13">
        <v>163543</v>
      </c>
      <c r="D105" s="12">
        <v>132664.6</v>
      </c>
      <c r="E105" s="13">
        <v>30878.3</v>
      </c>
      <c r="F105" s="13">
        <v>29271.3</v>
      </c>
      <c r="G105" s="13">
        <f>ROUND(F105/E105*100,1)</f>
        <v>94.8</v>
      </c>
      <c r="H105" s="13">
        <f>ROUND(F105/D105*100,1)</f>
        <v>22.1</v>
      </c>
    </row>
    <row r="106" spans="1:8" ht="0.75" hidden="1" customHeight="1" x14ac:dyDescent="0.25">
      <c r="A106" s="31">
        <v>41054900</v>
      </c>
      <c r="B106" s="15" t="s">
        <v>135</v>
      </c>
      <c r="C106" s="13"/>
      <c r="D106" s="13"/>
      <c r="E106" s="13"/>
      <c r="F106" s="13"/>
      <c r="G106" s="13"/>
      <c r="H106" s="13"/>
    </row>
    <row r="107" spans="1:8" ht="39.75" customHeight="1" x14ac:dyDescent="0.25">
      <c r="A107" s="31">
        <v>41055000</v>
      </c>
      <c r="B107" s="15" t="s">
        <v>158</v>
      </c>
      <c r="C107" s="13">
        <v>1456.6</v>
      </c>
      <c r="D107" s="12"/>
      <c r="E107" s="13"/>
      <c r="F107" s="13"/>
      <c r="G107" s="13"/>
      <c r="H107" s="13"/>
    </row>
    <row r="108" spans="1:8" ht="32.25" hidden="1" customHeight="1" x14ac:dyDescent="0.25">
      <c r="A108" s="31">
        <v>41057200</v>
      </c>
      <c r="B108" s="15" t="s">
        <v>148</v>
      </c>
      <c r="C108" s="13"/>
      <c r="D108" s="13"/>
      <c r="E108" s="13"/>
      <c r="F108" s="13"/>
      <c r="G108" s="13"/>
      <c r="H108" s="13"/>
    </row>
    <row r="109" spans="1:8" ht="18.75" x14ac:dyDescent="0.25">
      <c r="A109" s="31"/>
      <c r="B109" s="22" t="s">
        <v>6</v>
      </c>
      <c r="C109" s="11">
        <f>SUM(C43,C44,C99,C100,C101,C102,C103,C104,C105,C106,C107,C108,)</f>
        <v>1981967.4000000001</v>
      </c>
      <c r="D109" s="11">
        <f>SUM(D43,D44,D99,D100,D101,D102,D103,D104,D105,D106,D107,D108,)</f>
        <v>1671828.5000000002</v>
      </c>
      <c r="E109" s="11">
        <f>SUM(E43,E44,E99,E100,E101,E102,E103,E105,E106,E107,E108,)</f>
        <v>1859793.1</v>
      </c>
      <c r="F109" s="11">
        <f>SUM(F43,F44,F99,F100,F101,F102,F103,F105,F106,F107,F108,)</f>
        <v>1532743.4000000001</v>
      </c>
      <c r="G109" s="11">
        <f>ROUND(F109/E109*100,1)</f>
        <v>82.4</v>
      </c>
      <c r="H109" s="11">
        <f>ROUND(F109/D109*100,1)</f>
        <v>91.7</v>
      </c>
    </row>
    <row r="110" spans="1:8" ht="18.75" x14ac:dyDescent="0.25">
      <c r="A110" s="60"/>
      <c r="B110" s="61"/>
      <c r="C110" s="62"/>
      <c r="D110" s="62"/>
      <c r="E110" s="62"/>
      <c r="F110" s="62"/>
      <c r="G110" s="62"/>
      <c r="H110" s="62"/>
    </row>
    <row r="111" spans="1:8" ht="15.75" customHeight="1" x14ac:dyDescent="0.25">
      <c r="A111" s="60"/>
      <c r="B111" s="61"/>
      <c r="C111" s="62"/>
      <c r="D111" s="62"/>
      <c r="E111" s="62"/>
      <c r="F111" s="62"/>
      <c r="G111" s="62"/>
      <c r="H111" s="62"/>
    </row>
    <row r="112" spans="1:8" x14ac:dyDescent="0.25">
      <c r="B112" s="3"/>
      <c r="C112" s="3"/>
      <c r="D112" s="3"/>
      <c r="E112" s="3"/>
      <c r="F112" s="3"/>
      <c r="G112" s="3"/>
      <c r="H112" s="3"/>
    </row>
    <row r="113" spans="2:4" x14ac:dyDescent="0.25">
      <c r="B113" s="5"/>
      <c r="C113" s="5"/>
      <c r="D113" s="5"/>
    </row>
    <row r="114" spans="2:4" x14ac:dyDescent="0.25">
      <c r="B114" s="2"/>
      <c r="C114" s="2"/>
      <c r="D114" s="2"/>
    </row>
    <row r="115" spans="2:4" ht="53.25" customHeight="1" x14ac:dyDescent="0.25"/>
  </sheetData>
  <dataConsolidate/>
  <mergeCells count="8">
    <mergeCell ref="A10:H10"/>
    <mergeCell ref="A7:H7"/>
    <mergeCell ref="E3:H3"/>
    <mergeCell ref="E4:H4"/>
    <mergeCell ref="E5:H5"/>
    <mergeCell ref="E6:H6"/>
    <mergeCell ref="A8:H8"/>
    <mergeCell ref="A9:H9"/>
  </mergeCells>
  <phoneticPr fontId="0" type="noConversion"/>
  <printOptions horizontalCentered="1"/>
  <pageMargins left="0.39370078740157483" right="0.39370078740157483" top="0.39370078740157483" bottom="0.39370078740157483" header="0.19685039370078741" footer="3.937007874015748E-2"/>
  <pageSetup paperSize="9" scale="56" fitToHeight="3" orientation="landscape" r:id="rId1"/>
  <headerFooter alignWithMargins="0"/>
  <rowBreaks count="1" manualBreakCount="1">
    <brk id="5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9" zoomScale="50" zoomScaleNormal="50" zoomScaleSheetLayoutView="50" workbookViewId="0">
      <selection activeCell="J18" sqref="J18"/>
    </sheetView>
  </sheetViews>
  <sheetFormatPr defaultRowHeight="15.75" x14ac:dyDescent="0.25"/>
  <cols>
    <col min="1" max="1" width="7.625" style="32" customWidth="1"/>
    <col min="2" max="2" width="10.375" style="32" customWidth="1"/>
    <col min="3" max="3" width="97.25" customWidth="1"/>
    <col min="4" max="4" width="15.25" customWidth="1"/>
    <col min="5" max="5" width="13.875" customWidth="1"/>
    <col min="6" max="6" width="14.75" style="39" customWidth="1"/>
    <col min="7" max="7" width="14.125" style="39" customWidth="1"/>
    <col min="8" max="8" width="11.875" customWidth="1"/>
    <col min="9" max="9" width="14.75" customWidth="1"/>
  </cols>
  <sheetData>
    <row r="1" spans="1:9" ht="45.75" hidden="1" customHeight="1" thickBot="1" x14ac:dyDescent="0.3">
      <c r="C1" s="71"/>
      <c r="D1" s="71"/>
      <c r="E1" s="71"/>
      <c r="F1" s="71"/>
      <c r="G1" s="71"/>
      <c r="H1" s="71"/>
      <c r="I1" s="23"/>
    </row>
    <row r="2" spans="1:9" ht="18.75" customHeight="1" x14ac:dyDescent="0.25">
      <c r="C2" s="21"/>
      <c r="D2" s="21"/>
      <c r="E2" s="21"/>
      <c r="F2" s="43"/>
      <c r="G2" s="43"/>
      <c r="H2" s="21"/>
      <c r="I2" s="21"/>
    </row>
    <row r="3" spans="1:9" ht="30.6" customHeight="1" x14ac:dyDescent="0.25">
      <c r="C3" s="20"/>
      <c r="D3" s="20"/>
      <c r="E3" s="20"/>
      <c r="F3" s="44"/>
      <c r="G3" s="44"/>
      <c r="H3" s="20"/>
      <c r="I3" s="20"/>
    </row>
    <row r="4" spans="1:9" ht="32.25" customHeight="1" x14ac:dyDescent="0.25">
      <c r="A4" s="24"/>
      <c r="B4" s="24"/>
      <c r="C4" s="65"/>
      <c r="D4" s="65"/>
      <c r="E4" s="65"/>
      <c r="F4" s="65"/>
      <c r="G4" s="65"/>
      <c r="H4" s="65"/>
      <c r="I4" s="65"/>
    </row>
    <row r="5" spans="1:9" ht="13.5" customHeight="1" x14ac:dyDescent="0.25"/>
    <row r="6" spans="1:9" x14ac:dyDescent="0.25">
      <c r="C6" s="1"/>
      <c r="D6" s="1"/>
      <c r="E6" s="1"/>
    </row>
    <row r="7" spans="1:9" ht="18.75" x14ac:dyDescent="0.25">
      <c r="C7" s="4"/>
      <c r="D7" s="7"/>
      <c r="E7" s="7"/>
      <c r="F7" s="45"/>
      <c r="G7" s="45"/>
      <c r="I7" s="64" t="s">
        <v>173</v>
      </c>
    </row>
    <row r="8" spans="1:9" ht="96.75" customHeight="1" x14ac:dyDescent="0.25">
      <c r="A8" s="40" t="s">
        <v>90</v>
      </c>
      <c r="B8" s="40" t="s">
        <v>73</v>
      </c>
      <c r="C8" s="18" t="s">
        <v>7</v>
      </c>
      <c r="D8" s="9" t="s">
        <v>159</v>
      </c>
      <c r="E8" s="9" t="s">
        <v>182</v>
      </c>
      <c r="F8" s="9" t="s">
        <v>175</v>
      </c>
      <c r="G8" s="9" t="s">
        <v>183</v>
      </c>
      <c r="H8" s="10" t="s">
        <v>176</v>
      </c>
      <c r="I8" s="10" t="s">
        <v>184</v>
      </c>
    </row>
    <row r="9" spans="1:9" ht="15.75" customHeight="1" x14ac:dyDescent="0.25">
      <c r="A9" s="34" t="s">
        <v>74</v>
      </c>
      <c r="B9" s="34" t="s">
        <v>74</v>
      </c>
      <c r="C9" s="15" t="s">
        <v>93</v>
      </c>
      <c r="D9" s="13">
        <v>43787.9</v>
      </c>
      <c r="E9" s="12">
        <v>29452.1</v>
      </c>
      <c r="F9" s="13">
        <v>35775.9</v>
      </c>
      <c r="G9" s="13">
        <v>24272.6</v>
      </c>
      <c r="H9" s="13">
        <f t="shared" ref="H9:H20" si="0">ROUND(G9/F9*100,1)</f>
        <v>67.8</v>
      </c>
      <c r="I9" s="13">
        <f t="shared" ref="I9:I20" si="1">ROUND(G9/E9*100,1)</f>
        <v>82.4</v>
      </c>
    </row>
    <row r="10" spans="1:9" ht="18.75" x14ac:dyDescent="0.25">
      <c r="A10" s="34" t="s">
        <v>75</v>
      </c>
      <c r="B10" s="34" t="s">
        <v>75</v>
      </c>
      <c r="C10" s="15" t="s">
        <v>8</v>
      </c>
      <c r="D10" s="13">
        <v>940765</v>
      </c>
      <c r="E10" s="12">
        <v>649739.1</v>
      </c>
      <c r="F10" s="13">
        <v>997286.6</v>
      </c>
      <c r="G10" s="13">
        <v>688367.1</v>
      </c>
      <c r="H10" s="13">
        <f t="shared" si="0"/>
        <v>69</v>
      </c>
      <c r="I10" s="13">
        <f t="shared" si="1"/>
        <v>105.9</v>
      </c>
    </row>
    <row r="11" spans="1:9" ht="18.75" x14ac:dyDescent="0.25">
      <c r="A11" s="34" t="s">
        <v>76</v>
      </c>
      <c r="B11" s="34" t="s">
        <v>76</v>
      </c>
      <c r="C11" s="15" t="s">
        <v>9</v>
      </c>
      <c r="D11" s="13">
        <v>238385</v>
      </c>
      <c r="E11" s="12">
        <v>139508.9</v>
      </c>
      <c r="F11" s="13">
        <v>199021.9</v>
      </c>
      <c r="G11" s="13">
        <v>139153.79999999999</v>
      </c>
      <c r="H11" s="13">
        <f t="shared" si="0"/>
        <v>69.900000000000006</v>
      </c>
      <c r="I11" s="13">
        <f t="shared" si="1"/>
        <v>99.7</v>
      </c>
    </row>
    <row r="12" spans="1:9" ht="21" customHeight="1" x14ac:dyDescent="0.25">
      <c r="A12" s="34" t="s">
        <v>77</v>
      </c>
      <c r="B12" s="34" t="s">
        <v>77</v>
      </c>
      <c r="C12" s="15" t="s">
        <v>10</v>
      </c>
      <c r="D12" s="13">
        <v>173671.7</v>
      </c>
      <c r="E12" s="12">
        <v>121320.3</v>
      </c>
      <c r="F12" s="13">
        <v>177515.7</v>
      </c>
      <c r="G12" s="13">
        <v>124420.8</v>
      </c>
      <c r="H12" s="13">
        <f t="shared" si="0"/>
        <v>70.099999999999994</v>
      </c>
      <c r="I12" s="13">
        <f t="shared" si="1"/>
        <v>102.6</v>
      </c>
    </row>
    <row r="13" spans="1:9" ht="18.75" hidden="1" x14ac:dyDescent="0.25">
      <c r="A13" s="34"/>
      <c r="B13" s="34"/>
      <c r="C13" s="15" t="s">
        <v>35</v>
      </c>
      <c r="D13" s="13"/>
      <c r="E13" s="13"/>
      <c r="F13" s="13"/>
      <c r="G13" s="13"/>
      <c r="H13" s="13" t="e">
        <f t="shared" si="0"/>
        <v>#DIV/0!</v>
      </c>
      <c r="I13" s="13" t="e">
        <f t="shared" si="1"/>
        <v>#DIV/0!</v>
      </c>
    </row>
    <row r="14" spans="1:9" ht="18.75" x14ac:dyDescent="0.25">
      <c r="A14" s="34" t="s">
        <v>78</v>
      </c>
      <c r="B14" s="34" t="s">
        <v>78</v>
      </c>
      <c r="C14" s="15" t="s">
        <v>11</v>
      </c>
      <c r="D14" s="13">
        <v>143015.5</v>
      </c>
      <c r="E14" s="12">
        <v>100256.7</v>
      </c>
      <c r="F14" s="13">
        <v>158809</v>
      </c>
      <c r="G14" s="13">
        <v>110583.1</v>
      </c>
      <c r="H14" s="13">
        <f t="shared" si="0"/>
        <v>69.599999999999994</v>
      </c>
      <c r="I14" s="13">
        <f t="shared" si="1"/>
        <v>110.3</v>
      </c>
    </row>
    <row r="15" spans="1:9" ht="18.75" x14ac:dyDescent="0.25">
      <c r="A15" s="34" t="s">
        <v>79</v>
      </c>
      <c r="B15" s="34" t="s">
        <v>79</v>
      </c>
      <c r="C15" s="15" t="s">
        <v>12</v>
      </c>
      <c r="D15" s="13">
        <v>50720.6</v>
      </c>
      <c r="E15" s="12">
        <v>35677.800000000003</v>
      </c>
      <c r="F15" s="13">
        <v>49782.400000000001</v>
      </c>
      <c r="G15" s="13">
        <v>35396.9</v>
      </c>
      <c r="H15" s="13">
        <f t="shared" si="0"/>
        <v>71.099999999999994</v>
      </c>
      <c r="I15" s="13">
        <f t="shared" si="1"/>
        <v>99.2</v>
      </c>
    </row>
    <row r="16" spans="1:9" ht="18.75" x14ac:dyDescent="0.25">
      <c r="A16" s="34" t="s">
        <v>94</v>
      </c>
      <c r="B16" s="34" t="s">
        <v>94</v>
      </c>
      <c r="C16" s="15" t="s">
        <v>95</v>
      </c>
      <c r="D16" s="13">
        <v>300</v>
      </c>
      <c r="E16" s="12">
        <v>240</v>
      </c>
      <c r="F16" s="13">
        <v>200</v>
      </c>
      <c r="G16" s="13">
        <v>150</v>
      </c>
      <c r="H16" s="13">
        <f t="shared" si="0"/>
        <v>75</v>
      </c>
      <c r="I16" s="13">
        <f t="shared" si="1"/>
        <v>62.5</v>
      </c>
    </row>
    <row r="17" spans="1:9" ht="18.75" x14ac:dyDescent="0.25">
      <c r="A17" s="34" t="s">
        <v>80</v>
      </c>
      <c r="B17" s="34">
        <v>7100</v>
      </c>
      <c r="C17" s="15" t="s">
        <v>107</v>
      </c>
      <c r="D17" s="13">
        <v>970</v>
      </c>
      <c r="E17" s="12">
        <v>822.1</v>
      </c>
      <c r="F17" s="13">
        <v>970</v>
      </c>
      <c r="G17" s="13">
        <v>906.1</v>
      </c>
      <c r="H17" s="13">
        <f t="shared" si="0"/>
        <v>93.4</v>
      </c>
      <c r="I17" s="13">
        <f t="shared" si="1"/>
        <v>110.2</v>
      </c>
    </row>
    <row r="18" spans="1:9" ht="19.5" customHeight="1" x14ac:dyDescent="0.25">
      <c r="A18" s="34"/>
      <c r="B18" s="34" t="s">
        <v>80</v>
      </c>
      <c r="C18" s="15" t="s">
        <v>114</v>
      </c>
      <c r="D18" s="13"/>
      <c r="E18" s="12"/>
      <c r="F18" s="13">
        <v>5</v>
      </c>
      <c r="G18" s="13"/>
      <c r="H18" s="13"/>
      <c r="I18" s="13"/>
    </row>
    <row r="19" spans="1:9" ht="18.75" x14ac:dyDescent="0.25">
      <c r="A19" s="34">
        <v>6600</v>
      </c>
      <c r="B19" s="34">
        <v>7400</v>
      </c>
      <c r="C19" s="15" t="s">
        <v>106</v>
      </c>
      <c r="D19" s="13">
        <v>105494.5</v>
      </c>
      <c r="E19" s="12">
        <v>46070.9</v>
      </c>
      <c r="F19" s="13">
        <v>21861.3</v>
      </c>
      <c r="G19" s="13">
        <v>8887.6</v>
      </c>
      <c r="H19" s="13">
        <f t="shared" si="0"/>
        <v>40.700000000000003</v>
      </c>
      <c r="I19" s="13">
        <f t="shared" si="1"/>
        <v>19.3</v>
      </c>
    </row>
    <row r="20" spans="1:9" ht="18.75" x14ac:dyDescent="0.25">
      <c r="A20" s="34"/>
      <c r="B20" s="34">
        <v>7500</v>
      </c>
      <c r="C20" s="15" t="s">
        <v>154</v>
      </c>
      <c r="D20" s="13">
        <v>2300</v>
      </c>
      <c r="E20" s="12">
        <v>127.3</v>
      </c>
      <c r="F20" s="13">
        <v>2000</v>
      </c>
      <c r="G20" s="13">
        <v>186.5</v>
      </c>
      <c r="H20" s="13">
        <f t="shared" si="0"/>
        <v>9.3000000000000007</v>
      </c>
      <c r="I20" s="13">
        <f t="shared" si="1"/>
        <v>146.5</v>
      </c>
    </row>
    <row r="21" spans="1:9" ht="18.75" x14ac:dyDescent="0.25">
      <c r="A21" s="34" t="s">
        <v>81</v>
      </c>
      <c r="B21" s="34">
        <v>7600</v>
      </c>
      <c r="C21" s="15" t="s">
        <v>124</v>
      </c>
      <c r="D21" s="13">
        <v>25353.599999999999</v>
      </c>
      <c r="E21" s="12">
        <v>15449.2</v>
      </c>
      <c r="F21" s="13">
        <v>32145.5</v>
      </c>
      <c r="G21" s="13">
        <v>23599</v>
      </c>
      <c r="H21" s="13">
        <f>ROUND(G21/F21*100,1)</f>
        <v>73.400000000000006</v>
      </c>
      <c r="I21" s="13">
        <f>ROUND(G21/E21*100,1)</f>
        <v>152.80000000000001</v>
      </c>
    </row>
    <row r="22" spans="1:9" ht="18.75" x14ac:dyDescent="0.25">
      <c r="A22" s="26" t="s">
        <v>82</v>
      </c>
      <c r="B22" s="26">
        <v>8000</v>
      </c>
      <c r="C22" s="15" t="s">
        <v>155</v>
      </c>
      <c r="D22" s="13">
        <v>38927.4</v>
      </c>
      <c r="E22" s="12">
        <v>2522.1999999999998</v>
      </c>
      <c r="F22" s="13">
        <v>17637.5</v>
      </c>
      <c r="G22" s="13">
        <v>3006.2</v>
      </c>
      <c r="H22" s="13">
        <f>ROUND(G22/F22*100,1)</f>
        <v>17</v>
      </c>
      <c r="I22" s="13">
        <f>ROUND(G22/E22*100,1)</f>
        <v>119.2</v>
      </c>
    </row>
    <row r="23" spans="1:9" ht="16.899999999999999" customHeight="1" x14ac:dyDescent="0.25">
      <c r="A23" s="34"/>
      <c r="B23" s="34">
        <v>8500</v>
      </c>
      <c r="C23" s="15" t="s">
        <v>110</v>
      </c>
      <c r="D23" s="58">
        <v>2424.5</v>
      </c>
      <c r="E23" s="13"/>
      <c r="F23" s="58">
        <v>4932</v>
      </c>
      <c r="G23" s="13"/>
      <c r="H23" s="13"/>
      <c r="I23" s="13"/>
    </row>
    <row r="24" spans="1:9" ht="18.75" hidden="1" x14ac:dyDescent="0.25">
      <c r="A24" s="34">
        <v>8021</v>
      </c>
      <c r="B24" s="34"/>
      <c r="C24" s="15" t="s">
        <v>88</v>
      </c>
      <c r="D24" s="17"/>
      <c r="E24" s="13"/>
      <c r="F24" s="17"/>
      <c r="G24" s="17"/>
      <c r="H24" s="13"/>
      <c r="I24" s="13"/>
    </row>
    <row r="25" spans="1:9" ht="37.5" hidden="1" x14ac:dyDescent="0.25">
      <c r="A25" s="34" t="s">
        <v>84</v>
      </c>
      <c r="B25" s="34">
        <v>8840</v>
      </c>
      <c r="C25" s="15" t="s">
        <v>108</v>
      </c>
      <c r="D25" s="13"/>
      <c r="E25" s="12"/>
      <c r="F25" s="13"/>
      <c r="G25" s="13"/>
      <c r="H25" s="13"/>
      <c r="I25" s="13"/>
    </row>
    <row r="26" spans="1:9" ht="18.75" hidden="1" x14ac:dyDescent="0.25">
      <c r="A26" s="34">
        <v>8600</v>
      </c>
      <c r="B26" s="34"/>
      <c r="C26" s="15" t="s">
        <v>15</v>
      </c>
      <c r="D26" s="13"/>
      <c r="E26" s="12"/>
      <c r="F26" s="13"/>
      <c r="G26" s="13"/>
      <c r="H26" s="13"/>
      <c r="I26" s="13"/>
    </row>
    <row r="27" spans="1:9" ht="37.5" hidden="1" x14ac:dyDescent="0.25">
      <c r="A27" s="34">
        <v>250908</v>
      </c>
      <c r="B27" s="34" t="s">
        <v>83</v>
      </c>
      <c r="C27" s="15" t="s">
        <v>53</v>
      </c>
      <c r="D27" s="13"/>
      <c r="E27" s="12"/>
      <c r="F27" s="13"/>
      <c r="G27" s="13"/>
      <c r="H27" s="13" t="e">
        <f>ROUND(G27/F27*100,1)</f>
        <v>#DIV/0!</v>
      </c>
      <c r="I27" s="13" t="e">
        <f>ROUND(G27/E27*100,1)</f>
        <v>#DIV/0!</v>
      </c>
    </row>
    <row r="28" spans="1:9" ht="18.75" hidden="1" x14ac:dyDescent="0.25">
      <c r="A28" s="34">
        <v>250911</v>
      </c>
      <c r="B28" s="34">
        <v>8106</v>
      </c>
      <c r="C28" s="15" t="s">
        <v>54</v>
      </c>
      <c r="D28" s="13"/>
      <c r="E28" s="12"/>
      <c r="F28" s="13"/>
      <c r="G28" s="13"/>
      <c r="H28" s="13" t="e">
        <f>ROUND(G28/F28*100,1)</f>
        <v>#DIV/0!</v>
      </c>
      <c r="I28" s="13" t="e">
        <f>ROUND(G28/E28*100,1)</f>
        <v>#DIV/0!</v>
      </c>
    </row>
    <row r="29" spans="1:9" ht="37.5" hidden="1" x14ac:dyDescent="0.25">
      <c r="A29" s="34">
        <v>250914</v>
      </c>
      <c r="B29" s="34"/>
      <c r="C29" s="15" t="s">
        <v>47</v>
      </c>
      <c r="D29" s="13"/>
      <c r="E29" s="13"/>
      <c r="F29" s="13"/>
      <c r="G29" s="13"/>
      <c r="H29" s="13" t="e">
        <f>ROUND(G29/F29*100,1)</f>
        <v>#DIV/0!</v>
      </c>
      <c r="I29" s="13" t="e">
        <f>ROUND(G29/E29*100,1)</f>
        <v>#DIV/0!</v>
      </c>
    </row>
    <row r="30" spans="1:9" ht="18.75" x14ac:dyDescent="0.25">
      <c r="A30" s="34"/>
      <c r="B30" s="34"/>
      <c r="C30" s="22" t="s">
        <v>41</v>
      </c>
      <c r="D30" s="11">
        <f>SUM(D9:D22)</f>
        <v>1763691.2</v>
      </c>
      <c r="E30" s="11">
        <f>SUM(E9:E22)</f>
        <v>1141186.5999999999</v>
      </c>
      <c r="F30" s="11">
        <f>SUM(F9:F22)</f>
        <v>1693010.7999999998</v>
      </c>
      <c r="G30" s="11">
        <f>SUM(G9:G22)</f>
        <v>1158929.7000000002</v>
      </c>
      <c r="H30" s="11">
        <f>ROUND(G30/F30*100,1)</f>
        <v>68.5</v>
      </c>
      <c r="I30" s="11">
        <f>ROUND(G30/E30*100,1)</f>
        <v>101.6</v>
      </c>
    </row>
    <row r="31" spans="1:9" ht="0.75" hidden="1" customHeight="1" x14ac:dyDescent="0.25">
      <c r="A31" s="34">
        <v>8210</v>
      </c>
      <c r="B31" s="34">
        <v>9120</v>
      </c>
      <c r="C31" s="15" t="s">
        <v>109</v>
      </c>
      <c r="D31" s="13"/>
      <c r="E31" s="13"/>
      <c r="F31" s="13"/>
      <c r="G31" s="13"/>
      <c r="H31" s="13"/>
      <c r="I31" s="13"/>
    </row>
    <row r="32" spans="1:9" ht="18.75" hidden="1" x14ac:dyDescent="0.25">
      <c r="A32" s="34">
        <v>250315</v>
      </c>
      <c r="B32" s="34"/>
      <c r="C32" s="37" t="s">
        <v>40</v>
      </c>
      <c r="D32" s="13"/>
      <c r="E32" s="13"/>
      <c r="F32" s="13"/>
      <c r="G32" s="13"/>
      <c r="H32" s="13" t="e">
        <f t="shared" ref="H32:H37" si="2">ROUND(G32/F32*100,1)</f>
        <v>#DIV/0!</v>
      </c>
      <c r="I32" s="13" t="e">
        <f t="shared" ref="I32:I37" si="3">ROUND(G32/E32*100,1)</f>
        <v>#DIV/0!</v>
      </c>
    </row>
    <row r="33" spans="1:9" ht="37.5" hidden="1" x14ac:dyDescent="0.25">
      <c r="A33" s="34">
        <v>250314</v>
      </c>
      <c r="B33" s="34"/>
      <c r="C33" s="15" t="s">
        <v>23</v>
      </c>
      <c r="D33" s="13"/>
      <c r="E33" s="13"/>
      <c r="F33" s="13"/>
      <c r="G33" s="13"/>
      <c r="H33" s="13" t="e">
        <f t="shared" si="2"/>
        <v>#DIV/0!</v>
      </c>
      <c r="I33" s="13" t="e">
        <f t="shared" si="3"/>
        <v>#DIV/0!</v>
      </c>
    </row>
    <row r="34" spans="1:9" ht="56.25" hidden="1" x14ac:dyDescent="0.25">
      <c r="A34" s="34">
        <v>250318</v>
      </c>
      <c r="B34" s="34"/>
      <c r="C34" s="15" t="s">
        <v>51</v>
      </c>
      <c r="D34" s="13"/>
      <c r="E34" s="13"/>
      <c r="F34" s="13"/>
      <c r="G34" s="13"/>
      <c r="H34" s="13" t="e">
        <f t="shared" si="2"/>
        <v>#DIV/0!</v>
      </c>
      <c r="I34" s="13" t="e">
        <f t="shared" si="3"/>
        <v>#DIV/0!</v>
      </c>
    </row>
    <row r="35" spans="1:9" ht="37.5" hidden="1" x14ac:dyDescent="0.25">
      <c r="A35" s="34">
        <v>250319</v>
      </c>
      <c r="B35" s="34"/>
      <c r="C35" s="15" t="s">
        <v>32</v>
      </c>
      <c r="D35" s="13"/>
      <c r="E35" s="13"/>
      <c r="F35" s="13"/>
      <c r="G35" s="13"/>
      <c r="H35" s="13" t="e">
        <f t="shared" si="2"/>
        <v>#DIV/0!</v>
      </c>
      <c r="I35" s="13" t="e">
        <f t="shared" si="3"/>
        <v>#DIV/0!</v>
      </c>
    </row>
    <row r="36" spans="1:9" ht="37.5" hidden="1" x14ac:dyDescent="0.25">
      <c r="A36" s="34">
        <v>250331</v>
      </c>
      <c r="B36" s="34"/>
      <c r="C36" s="15" t="s">
        <v>30</v>
      </c>
      <c r="D36" s="13"/>
      <c r="E36" s="13"/>
      <c r="F36" s="13"/>
      <c r="G36" s="13"/>
      <c r="H36" s="13" t="e">
        <f t="shared" si="2"/>
        <v>#DIV/0!</v>
      </c>
      <c r="I36" s="13" t="e">
        <f t="shared" si="3"/>
        <v>#DIV/0!</v>
      </c>
    </row>
    <row r="37" spans="1:9" ht="18.75" hidden="1" customHeight="1" x14ac:dyDescent="0.25">
      <c r="A37" s="34">
        <v>250325</v>
      </c>
      <c r="B37" s="34"/>
      <c r="C37" s="15" t="s">
        <v>33</v>
      </c>
      <c r="D37" s="13"/>
      <c r="E37" s="13"/>
      <c r="F37" s="13"/>
      <c r="G37" s="13"/>
      <c r="H37" s="13" t="e">
        <f t="shared" si="2"/>
        <v>#DIV/0!</v>
      </c>
      <c r="I37" s="13" t="e">
        <f t="shared" si="3"/>
        <v>#DIV/0!</v>
      </c>
    </row>
    <row r="38" spans="1:9" ht="60" hidden="1" customHeight="1" x14ac:dyDescent="0.25">
      <c r="A38" s="34"/>
      <c r="B38" s="34">
        <v>9130</v>
      </c>
      <c r="C38" s="15" t="s">
        <v>125</v>
      </c>
      <c r="D38" s="13"/>
      <c r="E38" s="13"/>
      <c r="F38" s="13"/>
      <c r="G38" s="13"/>
      <c r="H38" s="13"/>
      <c r="I38" s="13"/>
    </row>
    <row r="39" spans="1:9" ht="171.75" hidden="1" customHeight="1" x14ac:dyDescent="0.25">
      <c r="A39" s="34">
        <v>8320</v>
      </c>
      <c r="B39" s="34">
        <v>9210</v>
      </c>
      <c r="C39" s="38" t="s">
        <v>126</v>
      </c>
      <c r="D39" s="13"/>
      <c r="E39" s="13"/>
      <c r="F39" s="13"/>
      <c r="G39" s="13"/>
      <c r="H39" s="13"/>
      <c r="I39" s="13"/>
    </row>
    <row r="40" spans="1:9" ht="168.75" hidden="1" x14ac:dyDescent="0.25">
      <c r="A40" s="34"/>
      <c r="B40" s="34">
        <v>8330</v>
      </c>
      <c r="C40" s="38" t="s">
        <v>46</v>
      </c>
      <c r="D40" s="13"/>
      <c r="E40" s="13"/>
      <c r="F40" s="13"/>
      <c r="G40" s="13"/>
      <c r="H40" s="13" t="e">
        <f>ROUND(G40/F40*100,1)</f>
        <v>#DIV/0!</v>
      </c>
      <c r="I40" s="13" t="e">
        <f>ROUND(G40/E40*100,1)</f>
        <v>#DIV/0!</v>
      </c>
    </row>
    <row r="41" spans="1:9" ht="56.25" hidden="1" x14ac:dyDescent="0.25">
      <c r="A41" s="34">
        <v>8340</v>
      </c>
      <c r="B41" s="34">
        <v>9220</v>
      </c>
      <c r="C41" s="15" t="s">
        <v>97</v>
      </c>
      <c r="D41" s="13"/>
      <c r="E41" s="13"/>
      <c r="F41" s="13"/>
      <c r="G41" s="13"/>
      <c r="H41" s="13"/>
      <c r="I41" s="13"/>
    </row>
    <row r="42" spans="1:9" ht="37.5" hidden="1" x14ac:dyDescent="0.25">
      <c r="A42" s="34"/>
      <c r="B42" s="34"/>
      <c r="C42" s="15" t="s">
        <v>30</v>
      </c>
      <c r="D42" s="13"/>
      <c r="E42" s="13"/>
      <c r="F42" s="13"/>
      <c r="G42" s="13"/>
      <c r="H42" s="13"/>
      <c r="I42" s="13"/>
    </row>
    <row r="43" spans="1:9" ht="37.5" hidden="1" x14ac:dyDescent="0.25">
      <c r="A43" s="34"/>
      <c r="B43" s="34"/>
      <c r="C43" s="15" t="s">
        <v>52</v>
      </c>
      <c r="D43" s="13"/>
      <c r="E43" s="13"/>
      <c r="F43" s="13"/>
      <c r="G43" s="13"/>
      <c r="H43" s="13"/>
      <c r="I43" s="13"/>
    </row>
    <row r="44" spans="1:9" ht="75" hidden="1" x14ac:dyDescent="0.25">
      <c r="A44" s="34"/>
      <c r="B44" s="34"/>
      <c r="C44" s="38" t="s">
        <v>45</v>
      </c>
      <c r="D44" s="13"/>
      <c r="E44" s="13"/>
      <c r="F44" s="13"/>
      <c r="G44" s="13"/>
      <c r="H44" s="13"/>
      <c r="I44" s="13"/>
    </row>
    <row r="45" spans="1:9" ht="18.75" hidden="1" x14ac:dyDescent="0.25">
      <c r="A45" s="34"/>
      <c r="B45" s="34"/>
      <c r="C45" s="38" t="s">
        <v>34</v>
      </c>
      <c r="D45" s="13"/>
      <c r="E45" s="13"/>
      <c r="F45" s="13"/>
      <c r="G45" s="13"/>
      <c r="H45" s="13"/>
      <c r="I45" s="13"/>
    </row>
    <row r="46" spans="1:9" ht="18.75" x14ac:dyDescent="0.25">
      <c r="A46" s="34">
        <v>8260</v>
      </c>
      <c r="B46" s="34">
        <v>9150</v>
      </c>
      <c r="C46" s="15" t="s">
        <v>156</v>
      </c>
      <c r="D46" s="13">
        <v>8982</v>
      </c>
      <c r="E46" s="12">
        <v>6505.5</v>
      </c>
      <c r="F46" s="13">
        <v>6768.2</v>
      </c>
      <c r="G46" s="13">
        <v>6768.2</v>
      </c>
      <c r="H46" s="13">
        <f>ROUND(G46/F46*100,1)</f>
        <v>100</v>
      </c>
      <c r="I46" s="13">
        <f>ROUND(G46/E46*100,1)</f>
        <v>104</v>
      </c>
    </row>
    <row r="47" spans="1:9" ht="71.25" hidden="1" customHeight="1" x14ac:dyDescent="0.25">
      <c r="A47" s="34"/>
      <c r="B47" s="34">
        <v>9160</v>
      </c>
      <c r="C47" s="15" t="s">
        <v>152</v>
      </c>
      <c r="D47" s="13"/>
      <c r="E47" s="13"/>
      <c r="F47" s="13"/>
      <c r="G47" s="13"/>
      <c r="H47" s="13"/>
      <c r="I47" s="13"/>
    </row>
    <row r="48" spans="1:9" ht="56.25" x14ac:dyDescent="0.25">
      <c r="A48" s="34"/>
      <c r="B48" s="34">
        <v>9210</v>
      </c>
      <c r="C48" s="15" t="s">
        <v>171</v>
      </c>
      <c r="D48" s="13">
        <v>1516.1</v>
      </c>
      <c r="E48" s="12">
        <v>1516.1</v>
      </c>
      <c r="F48" s="13"/>
      <c r="G48" s="13"/>
      <c r="H48" s="13"/>
      <c r="I48" s="13"/>
    </row>
    <row r="49" spans="1:9" ht="56.25" x14ac:dyDescent="0.25">
      <c r="A49" s="34">
        <v>8580</v>
      </c>
      <c r="B49" s="34">
        <v>9240</v>
      </c>
      <c r="C49" s="15" t="s">
        <v>100</v>
      </c>
      <c r="D49" s="13">
        <v>61638.7</v>
      </c>
      <c r="E49" s="12">
        <v>50792.5</v>
      </c>
      <c r="F49" s="13">
        <v>65185.1</v>
      </c>
      <c r="G49" s="13">
        <v>62421.8</v>
      </c>
      <c r="H49" s="13">
        <f>ROUND(G49/F49*100,1)</f>
        <v>95.8</v>
      </c>
      <c r="I49" s="13">
        <f>ROUND(G49/E49*100,1)</f>
        <v>122.9</v>
      </c>
    </row>
    <row r="50" spans="1:9" ht="76.900000000000006" hidden="1" customHeight="1" x14ac:dyDescent="0.25">
      <c r="A50" s="34"/>
      <c r="B50" s="34">
        <v>9230</v>
      </c>
      <c r="C50" s="15"/>
      <c r="D50" s="13"/>
      <c r="E50" s="13"/>
      <c r="F50" s="13"/>
      <c r="G50" s="13"/>
      <c r="H50" s="13"/>
      <c r="I50" s="13"/>
    </row>
    <row r="51" spans="1:9" ht="63" hidden="1" customHeight="1" x14ac:dyDescent="0.25">
      <c r="A51" s="34" t="s">
        <v>85</v>
      </c>
      <c r="B51" s="34">
        <v>9250</v>
      </c>
      <c r="C51" s="38" t="s">
        <v>127</v>
      </c>
      <c r="D51" s="13"/>
      <c r="E51" s="13"/>
      <c r="F51" s="13"/>
      <c r="G51" s="13"/>
      <c r="H51" s="13" t="e">
        <f>ROUND(G51/F51*100,1)</f>
        <v>#DIV/0!</v>
      </c>
      <c r="I51" s="13" t="e">
        <f>ROUND(G51/E51*100,1)</f>
        <v>#DIV/0!</v>
      </c>
    </row>
    <row r="52" spans="1:9" ht="1.9" hidden="1" customHeight="1" x14ac:dyDescent="0.25">
      <c r="A52" s="34">
        <v>8690</v>
      </c>
      <c r="B52" s="34">
        <v>9270</v>
      </c>
      <c r="C52" s="15" t="s">
        <v>145</v>
      </c>
      <c r="D52" s="13"/>
      <c r="E52" s="13"/>
      <c r="F52" s="13"/>
      <c r="G52" s="13"/>
      <c r="H52" s="13"/>
      <c r="I52" s="13"/>
    </row>
    <row r="53" spans="1:9" ht="37.5" x14ac:dyDescent="0.25">
      <c r="A53" s="34"/>
      <c r="B53" s="34">
        <v>9310</v>
      </c>
      <c r="C53" s="15" t="s">
        <v>115</v>
      </c>
      <c r="D53" s="13">
        <v>28291.8</v>
      </c>
      <c r="E53" s="12">
        <v>21256.6</v>
      </c>
      <c r="F53" s="13">
        <v>34320</v>
      </c>
      <c r="G53" s="13">
        <v>25199.9</v>
      </c>
      <c r="H53" s="13">
        <f>ROUND(G53/F53*100,1)</f>
        <v>73.400000000000006</v>
      </c>
      <c r="I53" s="13">
        <f>ROUND(G53/E53*100,1)</f>
        <v>118.6</v>
      </c>
    </row>
    <row r="54" spans="1:9" ht="36.75" customHeight="1" x14ac:dyDescent="0.25">
      <c r="A54" s="34"/>
      <c r="B54" s="34">
        <v>9314</v>
      </c>
      <c r="C54" s="15" t="s">
        <v>161</v>
      </c>
      <c r="D54" s="13">
        <v>21272</v>
      </c>
      <c r="E54" s="12">
        <v>21272</v>
      </c>
      <c r="F54" s="13"/>
      <c r="G54" s="13"/>
      <c r="H54" s="13"/>
      <c r="I54" s="13"/>
    </row>
    <row r="55" spans="1:9" ht="37.5" hidden="1" x14ac:dyDescent="0.25">
      <c r="A55" s="34"/>
      <c r="B55" s="34">
        <v>9320</v>
      </c>
      <c r="C55" s="38" t="s">
        <v>112</v>
      </c>
      <c r="D55" s="13"/>
      <c r="E55" s="13"/>
      <c r="F55" s="13"/>
      <c r="G55" s="13"/>
      <c r="H55" s="13"/>
      <c r="I55" s="13"/>
    </row>
    <row r="56" spans="1:9" ht="36.75" customHeight="1" x14ac:dyDescent="0.25">
      <c r="A56" s="34" t="s">
        <v>87</v>
      </c>
      <c r="B56" s="34">
        <v>9330</v>
      </c>
      <c r="C56" s="15" t="s">
        <v>102</v>
      </c>
      <c r="D56" s="13">
        <v>7893.3</v>
      </c>
      <c r="E56" s="12">
        <v>5920.2</v>
      </c>
      <c r="F56" s="13">
        <v>6445.8</v>
      </c>
      <c r="G56" s="13">
        <v>6445.8</v>
      </c>
      <c r="H56" s="13">
        <f>ROUND(G56/F56*100,1)</f>
        <v>100</v>
      </c>
      <c r="I56" s="13">
        <f>ROUND(G56/E56*100,1)</f>
        <v>108.9</v>
      </c>
    </row>
    <row r="57" spans="1:9" ht="55.5" customHeight="1" x14ac:dyDescent="0.25">
      <c r="A57" s="34"/>
      <c r="B57" s="49">
        <v>9350</v>
      </c>
      <c r="C57" s="15" t="s">
        <v>186</v>
      </c>
      <c r="D57" s="13"/>
      <c r="E57" s="13"/>
      <c r="F57" s="13">
        <v>55074.2</v>
      </c>
      <c r="G57" s="13"/>
      <c r="H57" s="13"/>
      <c r="I57" s="13"/>
    </row>
    <row r="58" spans="1:9" ht="56.25" x14ac:dyDescent="0.25">
      <c r="A58" s="34"/>
      <c r="B58" s="49">
        <v>9518</v>
      </c>
      <c r="C58" s="15" t="s">
        <v>162</v>
      </c>
      <c r="D58" s="13">
        <v>4806.3</v>
      </c>
      <c r="E58" s="12">
        <v>3364.2</v>
      </c>
      <c r="F58" s="13">
        <v>2858.5</v>
      </c>
      <c r="G58" s="13">
        <v>2078.8000000000002</v>
      </c>
      <c r="H58" s="13">
        <f>ROUND(G58/F58*100,1)</f>
        <v>72.7</v>
      </c>
      <c r="I58" s="13">
        <f>ROUND(G58/E58*100,1)</f>
        <v>61.8</v>
      </c>
    </row>
    <row r="59" spans="1:9" ht="42" hidden="1" customHeight="1" x14ac:dyDescent="0.25">
      <c r="A59" s="34"/>
      <c r="B59" s="34">
        <v>9410</v>
      </c>
      <c r="C59" s="38" t="s">
        <v>98</v>
      </c>
      <c r="D59" s="13"/>
      <c r="E59" s="13"/>
      <c r="F59" s="13"/>
      <c r="G59" s="13"/>
      <c r="H59" s="13"/>
      <c r="I59" s="13"/>
    </row>
    <row r="60" spans="1:9" ht="90.6" hidden="1" customHeight="1" x14ac:dyDescent="0.25">
      <c r="A60" s="34"/>
      <c r="B60" s="34">
        <v>9411</v>
      </c>
      <c r="C60" s="38" t="s">
        <v>139</v>
      </c>
      <c r="D60" s="13"/>
      <c r="E60" s="13"/>
      <c r="F60" s="13"/>
      <c r="G60" s="13"/>
      <c r="H60" s="13"/>
      <c r="I60" s="13"/>
    </row>
    <row r="61" spans="1:9" ht="63" hidden="1" customHeight="1" x14ac:dyDescent="0.25">
      <c r="A61" s="34"/>
      <c r="B61" s="34">
        <v>9415</v>
      </c>
      <c r="C61" s="38" t="s">
        <v>151</v>
      </c>
      <c r="D61" s="13"/>
      <c r="E61" s="13"/>
      <c r="F61" s="13"/>
      <c r="G61" s="13"/>
      <c r="H61" s="13"/>
      <c r="I61" s="13"/>
    </row>
    <row r="62" spans="1:9" ht="58.9" hidden="1" customHeight="1" x14ac:dyDescent="0.25">
      <c r="A62" s="34">
        <v>8620</v>
      </c>
      <c r="B62" s="34">
        <v>9430</v>
      </c>
      <c r="C62" s="19" t="s">
        <v>133</v>
      </c>
      <c r="D62" s="13"/>
      <c r="E62" s="13"/>
      <c r="F62" s="13"/>
      <c r="G62" s="13"/>
      <c r="H62" s="13"/>
      <c r="I62" s="13"/>
    </row>
    <row r="63" spans="1:9" ht="57" hidden="1" customHeight="1" x14ac:dyDescent="0.25">
      <c r="A63" s="34"/>
      <c r="B63" s="34">
        <v>9440</v>
      </c>
      <c r="C63" s="19" t="s">
        <v>141</v>
      </c>
      <c r="D63" s="13"/>
      <c r="E63" s="13"/>
      <c r="F63" s="13"/>
      <c r="G63" s="13"/>
      <c r="H63" s="13"/>
      <c r="I63" s="13"/>
    </row>
    <row r="64" spans="1:9" ht="0.75" hidden="1" customHeight="1" x14ac:dyDescent="0.25">
      <c r="A64" s="34" t="s">
        <v>132</v>
      </c>
      <c r="B64" s="34">
        <v>9460</v>
      </c>
      <c r="C64" s="15" t="s">
        <v>103</v>
      </c>
      <c r="D64" s="13"/>
      <c r="E64" s="13"/>
      <c r="F64" s="13"/>
      <c r="G64" s="13"/>
      <c r="H64" s="13"/>
      <c r="I64" s="13"/>
    </row>
    <row r="65" spans="1:9" ht="18.75" hidden="1" x14ac:dyDescent="0.25">
      <c r="A65" s="34"/>
      <c r="B65" s="34">
        <v>9570</v>
      </c>
      <c r="C65" s="15"/>
      <c r="D65" s="13"/>
      <c r="E65" s="13"/>
      <c r="F65" s="13"/>
      <c r="G65" s="13"/>
      <c r="H65" s="13"/>
      <c r="I65" s="13"/>
    </row>
    <row r="66" spans="1:9" ht="60" hidden="1" customHeight="1" x14ac:dyDescent="0.25">
      <c r="A66" s="25">
        <v>8440</v>
      </c>
      <c r="B66" s="25">
        <v>9510</v>
      </c>
      <c r="C66" s="19" t="s">
        <v>99</v>
      </c>
      <c r="D66" s="13"/>
      <c r="E66" s="13"/>
      <c r="F66" s="13"/>
      <c r="G66" s="13"/>
      <c r="H66" s="13"/>
      <c r="I66" s="13"/>
    </row>
    <row r="67" spans="1:9" ht="18" hidden="1" customHeight="1" x14ac:dyDescent="0.25">
      <c r="A67" s="25"/>
      <c r="B67" s="25"/>
      <c r="C67" s="19"/>
      <c r="D67" s="13"/>
      <c r="E67" s="13"/>
      <c r="F67" s="13"/>
      <c r="G67" s="13"/>
      <c r="H67" s="13"/>
      <c r="I67" s="13"/>
    </row>
    <row r="68" spans="1:9" ht="69" hidden="1" customHeight="1" x14ac:dyDescent="0.25">
      <c r="A68" s="25"/>
      <c r="B68" s="34">
        <v>9460</v>
      </c>
      <c r="C68" s="19" t="s">
        <v>143</v>
      </c>
      <c r="D68" s="13"/>
      <c r="E68" s="13"/>
      <c r="F68" s="13"/>
      <c r="G68" s="13"/>
      <c r="H68" s="13"/>
      <c r="I68" s="13"/>
    </row>
    <row r="69" spans="1:9" ht="56.25" hidden="1" x14ac:dyDescent="0.25">
      <c r="A69" s="25"/>
      <c r="B69" s="25">
        <v>9580</v>
      </c>
      <c r="C69" s="56" t="s">
        <v>119</v>
      </c>
      <c r="D69" s="13"/>
      <c r="E69" s="13"/>
      <c r="F69" s="13"/>
      <c r="G69" s="13"/>
      <c r="H69" s="13"/>
      <c r="I69" s="13"/>
    </row>
    <row r="70" spans="1:9" ht="37.5" hidden="1" x14ac:dyDescent="0.25">
      <c r="A70" s="34" t="s">
        <v>86</v>
      </c>
      <c r="B70" s="34">
        <v>9620</v>
      </c>
      <c r="C70" s="15" t="s">
        <v>101</v>
      </c>
      <c r="D70" s="13"/>
      <c r="E70" s="12"/>
      <c r="F70" s="13"/>
      <c r="G70" s="13"/>
      <c r="H70" s="13"/>
      <c r="I70" s="13"/>
    </row>
    <row r="71" spans="1:9" ht="18.75" x14ac:dyDescent="0.25">
      <c r="A71" s="34">
        <v>8800</v>
      </c>
      <c r="B71" s="34">
        <v>9770</v>
      </c>
      <c r="C71" s="15" t="s">
        <v>105</v>
      </c>
      <c r="D71" s="13">
        <v>54722.2</v>
      </c>
      <c r="E71" s="12">
        <v>40611.699999999997</v>
      </c>
      <c r="F71" s="13">
        <v>16873.8</v>
      </c>
      <c r="G71" s="13">
        <v>12591.9</v>
      </c>
      <c r="H71" s="13">
        <f>ROUND(G71/F71*100,1)</f>
        <v>74.599999999999994</v>
      </c>
      <c r="I71" s="13">
        <f>ROUND(G71/E71*100,1)</f>
        <v>31</v>
      </c>
    </row>
    <row r="72" spans="1:9" ht="37.5" x14ac:dyDescent="0.25">
      <c r="A72" s="34">
        <v>8370</v>
      </c>
      <c r="B72" s="34">
        <v>9800</v>
      </c>
      <c r="C72" s="15" t="s">
        <v>104</v>
      </c>
      <c r="D72" s="13">
        <v>80686.100000000006</v>
      </c>
      <c r="E72" s="12">
        <v>71119.600000000006</v>
      </c>
      <c r="F72" s="13">
        <v>57957.1</v>
      </c>
      <c r="G72" s="13">
        <v>57957.1</v>
      </c>
      <c r="H72" s="13">
        <f>ROUND(G72/F72*100,1)</f>
        <v>100</v>
      </c>
      <c r="I72" s="13">
        <f>ROUND(G72/E72*100,1)</f>
        <v>81.5</v>
      </c>
    </row>
    <row r="73" spans="1:9" ht="18.75" x14ac:dyDescent="0.25">
      <c r="A73" s="34"/>
      <c r="B73" s="34"/>
      <c r="C73" s="22" t="s">
        <v>20</v>
      </c>
      <c r="D73" s="11">
        <f>SUM(D30,D31:D72,D23)</f>
        <v>2035924.2000000002</v>
      </c>
      <c r="E73" s="11">
        <f>SUM(E30,E31:E72,)</f>
        <v>1363545</v>
      </c>
      <c r="F73" s="11">
        <f>SUM(F30,F31:F72,F23)</f>
        <v>1943425.5</v>
      </c>
      <c r="G73" s="11">
        <f>SUM(G30,G31:G72,)</f>
        <v>1332393.2000000002</v>
      </c>
      <c r="H73" s="11">
        <f>ROUND(G73/F73*100,1)</f>
        <v>68.599999999999994</v>
      </c>
      <c r="I73" s="11">
        <f>ROUND(G73/E73*100,1)</f>
        <v>97.7</v>
      </c>
    </row>
    <row r="74" spans="1:9" ht="25.5" customHeight="1" x14ac:dyDescent="0.25">
      <c r="A74" s="36"/>
      <c r="B74" s="36"/>
      <c r="C74" s="6"/>
      <c r="D74" s="6"/>
      <c r="E74" s="6"/>
      <c r="F74" s="46"/>
      <c r="G74" s="46"/>
      <c r="H74" s="6"/>
      <c r="I74" s="6"/>
    </row>
    <row r="75" spans="1:9" ht="34.5" customHeight="1" x14ac:dyDescent="0.3">
      <c r="B75" s="73" t="s">
        <v>177</v>
      </c>
      <c r="C75" s="73"/>
      <c r="D75" s="73"/>
      <c r="E75" s="4"/>
      <c r="F75" s="47"/>
      <c r="G75" s="72" t="s">
        <v>174</v>
      </c>
      <c r="H75" s="72"/>
      <c r="I75" s="72"/>
    </row>
    <row r="76" spans="1:9" ht="11.25" customHeight="1" x14ac:dyDescent="0.25">
      <c r="C76" s="3"/>
      <c r="D76" s="3"/>
      <c r="E76" s="3"/>
      <c r="F76" s="48"/>
      <c r="G76" s="48"/>
      <c r="H76" s="3"/>
      <c r="I76" s="3"/>
    </row>
    <row r="77" spans="1:9" ht="19.899999999999999" customHeight="1" x14ac:dyDescent="0.25">
      <c r="B77" s="74"/>
      <c r="C77" s="74"/>
      <c r="D77" s="5"/>
      <c r="E77" s="5"/>
    </row>
    <row r="78" spans="1:9" ht="20.45" customHeight="1" x14ac:dyDescent="0.25">
      <c r="C78" s="2"/>
      <c r="D78" s="2"/>
      <c r="E78" s="2"/>
    </row>
    <row r="79" spans="1:9" ht="37.5" customHeight="1" x14ac:dyDescent="0.25"/>
    <row r="82" spans="8:9" x14ac:dyDescent="0.25">
      <c r="H82" s="8"/>
      <c r="I82" s="8"/>
    </row>
  </sheetData>
  <mergeCells count="5">
    <mergeCell ref="C1:H1"/>
    <mergeCell ref="C4:I4"/>
    <mergeCell ref="G75:I75"/>
    <mergeCell ref="B75:D75"/>
    <mergeCell ref="B77:C77"/>
  </mergeCells>
  <printOptions horizontalCentered="1"/>
  <pageMargins left="0.23622047244094491" right="0.23622047244094491" top="0.19685039370078741" bottom="0.19685039370078741" header="0.43307086614173229" footer="0.23622047244094491"/>
  <pageSetup paperSize="9" scale="6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 </vt:lpstr>
      <vt:lpstr>'Видатки '!Заголовки_для_друку</vt:lpstr>
      <vt:lpstr>Доходи!Заголовки_для_друку</vt:lpstr>
      <vt:lpstr>'Видатки '!Область_друку</vt:lpstr>
      <vt:lpstr>Доходи!Область_друку</vt:lpstr>
    </vt:vector>
  </TitlesOfParts>
  <Company>-= GolovFinTex =-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 Dudas</cp:lastModifiedBy>
  <cp:lastPrinted>2024-10-23T07:35:33Z</cp:lastPrinted>
  <dcterms:created xsi:type="dcterms:W3CDTF">1998-11-30T11:45:29Z</dcterms:created>
  <dcterms:modified xsi:type="dcterms:W3CDTF">2024-10-31T06:41:05Z</dcterms:modified>
</cp:coreProperties>
</file>