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 activeTab="1"/>
  </bookViews>
  <sheets>
    <sheet name="Загальний фонд 01.03.2024" sheetId="1" r:id="rId1"/>
    <sheet name="Спеціальний фонд 01.03.2024" sheetId="2" r:id="rId2"/>
  </sheets>
  <definedNames>
    <definedName name="_xlnm.Print_Area" localSheetId="1">'Спеціальний фонд 01.03.2024'!$A$1:$E$20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D10" i="2"/>
  <c r="E10" i="2" s="1"/>
  <c r="C10" i="2"/>
  <c r="D8" i="2"/>
  <c r="C8" i="2"/>
  <c r="E26" i="1"/>
  <c r="D26" i="1"/>
  <c r="F26" i="1" l="1"/>
  <c r="E8" i="1"/>
  <c r="D8" i="1"/>
  <c r="E12" i="2" l="1"/>
  <c r="F23" i="1"/>
  <c r="F22" i="1"/>
  <c r="F21" i="1"/>
  <c r="F20" i="1"/>
  <c r="F19" i="1"/>
  <c r="F18" i="1"/>
  <c r="E16" i="1" l="1"/>
  <c r="D16" i="1"/>
  <c r="D42" i="1" l="1"/>
  <c r="E42" i="1"/>
  <c r="F32" i="1"/>
  <c r="F41" i="1" l="1"/>
  <c r="F40" i="1"/>
  <c r="F34" i="1"/>
  <c r="F39" i="1" l="1"/>
  <c r="D18" i="2" l="1"/>
  <c r="C18" i="2"/>
  <c r="F31" i="1"/>
  <c r="E17" i="1" l="1"/>
  <c r="D17" i="1"/>
  <c r="F9" i="1" l="1"/>
  <c r="E25" i="1" l="1"/>
  <c r="E9" i="2" l="1"/>
  <c r="E8" i="2" s="1"/>
  <c r="E11" i="2"/>
  <c r="E13" i="2"/>
  <c r="E14" i="2"/>
  <c r="E17" i="2"/>
  <c r="D25" i="1" l="1"/>
  <c r="F25" i="1" l="1"/>
  <c r="E18" i="2"/>
  <c r="E15" i="2"/>
  <c r="F38" i="1"/>
  <c r="F37" i="1"/>
  <c r="F36" i="1"/>
  <c r="F35" i="1"/>
  <c r="F33" i="1"/>
  <c r="F30" i="1"/>
  <c r="F29" i="1"/>
  <c r="F28" i="1"/>
  <c r="F27" i="1"/>
  <c r="F24" i="1"/>
  <c r="F17" i="1"/>
  <c r="F16" i="1"/>
  <c r="F14" i="1"/>
  <c r="F13" i="1"/>
  <c r="F12" i="1"/>
  <c r="F11" i="1"/>
  <c r="F10" i="1"/>
  <c r="F8" i="1"/>
  <c r="F42" i="1" l="1"/>
</calcChain>
</file>

<file path=xl/sharedStrings.xml><?xml version="1.0" encoding="utf-8"?>
<sst xmlns="http://schemas.openxmlformats.org/spreadsheetml/2006/main" count="94" uniqueCount="77">
  <si>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</si>
  <si>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</si>
  <si>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</si>
  <si>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</si>
  <si>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</si>
  <si>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</si>
  <si>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</si>
  <si>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</si>
  <si>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</si>
  <si>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</si>
  <si>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</si>
  <si>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</si>
  <si>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</si>
  <si>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</si>
  <si>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</si>
  <si>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</si>
  <si>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</si>
  <si>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</si>
  <si>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</si>
  <si>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</si>
  <si>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</si>
  <si>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</si>
  <si>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</si>
  <si>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</si>
  <si>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</si>
  <si>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</si>
  <si>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</si>
  <si>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</si>
  <si>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</si>
  <si>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</si>
  <si>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</si>
  <si>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</si>
  <si>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</si>
  <si>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</si>
  <si>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</si>
  <si>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</si>
  <si>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</si>
  <si>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</si>
  <si>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</si>
  <si>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</si>
  <si>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</si>
  <si>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</si>
  <si>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</si>
  <si>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</si>
  <si>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</si>
  <si>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</si>
  <si>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</si>
  <si>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</si>
  <si>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</si>
  <si>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</si>
  <si>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</si>
  <si>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</si>
  <si>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</si>
  <si>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</si>
  <si>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</si>
  <si>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</si>
  <si>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</si>
  <si>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</si>
  <si>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</si>
  <si>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</si>
  <si>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</si>
  <si>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</si>
  <si>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</si>
  <si>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</si>
  <si>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</si>
  <si>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</si>
  <si>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</si>
  <si>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</si>
  <si>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</si>
  <si>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% виконання річного плану</t>
  </si>
  <si>
    <t xml:space="preserve">План на рік </t>
  </si>
  <si>
    <t>План на рік</t>
  </si>
  <si>
    <t>Плата за використання інших природних ресурсів</t>
  </si>
  <si>
    <t>Надходження від Європейського Союзу, урядів іноземних держав, міжнародних організацій, донорських установ</t>
  </si>
  <si>
    <t>Інформація про надходження до загального фонду 
обласного бюджету Тернопільської області станом на 01.03.2024</t>
  </si>
  <si>
    <t>Надійшло 
на 01.03.2024</t>
  </si>
  <si>
    <t>Інформація про надходження до спеціального фонду обласного бюджету Тернопільської області станом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</si>
</sst>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B14" workbookViewId="0">
      <selection activeCell="E24" sqref="E24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3" t="s">
        <v>74</v>
      </c>
      <c r="C3" s="53"/>
      <c r="D3" s="53"/>
      <c r="E3" s="53"/>
      <c r="F3" s="53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2" t="s">
        <v>70</v>
      </c>
      <c r="E7" s="32" t="s">
        <v>75</v>
      </c>
      <c r="F7" s="51" t="s">
        <v>69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D10+D11+D13+D14+D15</f>
        <v>1057910</v>
      </c>
      <c r="E8" s="23">
        <f>E10+E11+E13+E14+E15</f>
        <v>145661.17300000001</v>
      </c>
      <c r="F8" s="24">
        <f>E8/D8*100</f>
        <v>13.768767948124133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935040</v>
      </c>
      <c r="E10" s="25">
        <v>135219.818</v>
      </c>
      <c r="F10" s="25">
        <f t="shared" ref="F10:F42" si="0">E10/D10*100</f>
        <v>14.461393951060916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114000</v>
      </c>
      <c r="E11" s="25">
        <v>8036.2309999999998</v>
      </c>
      <c r="F11" s="25">
        <f t="shared" si="0"/>
        <v>7.0493254385964903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4830</v>
      </c>
      <c r="E13" s="25">
        <v>1142.779</v>
      </c>
      <c r="F13" s="25">
        <f t="shared" si="0"/>
        <v>23.66002070393375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4040</v>
      </c>
      <c r="E14" s="25">
        <v>1262.345</v>
      </c>
      <c r="F14" s="25">
        <f t="shared" si="0"/>
        <v>31.246163366336631</v>
      </c>
    </row>
    <row r="15" spans="1:6" ht="37.5" hidden="1" x14ac:dyDescent="0.25">
      <c r="A15" s="4"/>
      <c r="B15" s="42">
        <v>13070000</v>
      </c>
      <c r="C15" s="21" t="s">
        <v>72</v>
      </c>
      <c r="D15" s="25"/>
      <c r="E15" s="25"/>
      <c r="F15" s="25"/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D18+D19+D21+D22+D23+D24</f>
        <v>28118</v>
      </c>
      <c r="E16" s="23">
        <f>E18+E19+E21+E22+E23+E24</f>
        <v>4070.9600000000005</v>
      </c>
      <c r="F16" s="24">
        <f t="shared" si="0"/>
        <v>14.47812788960808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700</v>
      </c>
      <c r="E17" s="23">
        <f>E18++E19</f>
        <v>94.289999999999992</v>
      </c>
      <c r="F17" s="24">
        <f t="shared" si="0"/>
        <v>13.469999999999999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400</v>
      </c>
      <c r="E18" s="26">
        <v>31.545000000000002</v>
      </c>
      <c r="F18" s="25">
        <f t="shared" si="0"/>
        <v>7.8862500000000004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300</v>
      </c>
      <c r="E19" s="26">
        <v>62.744999999999997</v>
      </c>
      <c r="F19" s="25">
        <f t="shared" si="0"/>
        <v>20.914999999999999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/>
      <c r="E20" s="23"/>
      <c r="F20" s="25" t="e">
        <f t="shared" si="0"/>
        <v>#DIV/0!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26584</v>
      </c>
      <c r="E21" s="26">
        <v>2970.8670000000002</v>
      </c>
      <c r="F21" s="25">
        <f t="shared" si="0"/>
        <v>11.175394974420705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250</v>
      </c>
      <c r="E22" s="26">
        <v>28.914000000000001</v>
      </c>
      <c r="F22" s="25">
        <f t="shared" si="0"/>
        <v>11.565600000000002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84</v>
      </c>
      <c r="E23" s="26">
        <v>19.170000000000002</v>
      </c>
      <c r="F23" s="25">
        <f t="shared" si="0"/>
        <v>22.821428571428573</v>
      </c>
    </row>
    <row r="24" spans="1:6" s="50" customFormat="1" ht="18.75" customHeight="1" x14ac:dyDescent="0.25">
      <c r="A24" s="49">
        <v>1</v>
      </c>
      <c r="B24" s="44">
        <v>24060000</v>
      </c>
      <c r="C24" s="18" t="s">
        <v>20</v>
      </c>
      <c r="D24" s="26">
        <v>500</v>
      </c>
      <c r="E24" s="26">
        <v>957.71900000000005</v>
      </c>
      <c r="F24" s="25">
        <f t="shared" si="0"/>
        <v>191.54380000000003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1086028</v>
      </c>
      <c r="E25" s="23">
        <f>E8+E16</f>
        <v>149732.133</v>
      </c>
      <c r="F25" s="24">
        <f t="shared" si="0"/>
        <v>13.787133757140699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</f>
        <v>503361.31</v>
      </c>
      <c r="E26" s="23">
        <f t="shared" ref="E26" si="1">E28+E33</f>
        <v>79347.010000000009</v>
      </c>
      <c r="F26" s="25">
        <f t="shared" si="0"/>
        <v>15.763430447207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50" customFormat="1" ht="35.25" customHeight="1" x14ac:dyDescent="0.25">
      <c r="A28" s="49">
        <v>1</v>
      </c>
      <c r="B28" s="44" t="s">
        <v>35</v>
      </c>
      <c r="C28" s="18" t="s">
        <v>36</v>
      </c>
      <c r="D28" s="26">
        <v>211870.61</v>
      </c>
      <c r="E28" s="26">
        <v>35903.51</v>
      </c>
      <c r="F28" s="25">
        <f t="shared" si="0"/>
        <v>16.945960555831697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4">
        <v>41021300</v>
      </c>
      <c r="C32" s="18" t="s">
        <v>68</v>
      </c>
      <c r="D32" s="26"/>
      <c r="E32" s="26"/>
      <c r="F32" s="25" t="e">
        <f t="shared" si="0"/>
        <v>#DIV/0!</v>
      </c>
    </row>
    <row r="33" spans="1:6" s="50" customFormat="1" ht="36" customHeight="1" x14ac:dyDescent="0.25">
      <c r="A33" s="49">
        <v>1</v>
      </c>
      <c r="B33" s="44" t="s">
        <v>41</v>
      </c>
      <c r="C33" s="18" t="s">
        <v>42</v>
      </c>
      <c r="D33" s="26">
        <v>291490.7</v>
      </c>
      <c r="E33" s="26">
        <v>43443.5</v>
      </c>
      <c r="F33" s="25">
        <f t="shared" si="0"/>
        <v>14.903906025132191</v>
      </c>
    </row>
    <row r="34" spans="1:6" s="22" customFormat="1" ht="75" hidden="1" x14ac:dyDescent="0.25">
      <c r="A34" s="5"/>
      <c r="B34" s="44">
        <v>41031200</v>
      </c>
      <c r="C34" s="18" t="s">
        <v>63</v>
      </c>
      <c r="D34" s="26"/>
      <c r="E34" s="26"/>
      <c r="F34" s="25" t="e">
        <f t="shared" si="0"/>
        <v>#DIV/0!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/>
      <c r="E35" s="26"/>
      <c r="F35" s="25" t="e">
        <f t="shared" si="0"/>
        <v>#DIV/0!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/>
      <c r="E36" s="26"/>
      <c r="F36" s="25" t="e">
        <f t="shared" si="0"/>
        <v>#DIV/0!</v>
      </c>
    </row>
    <row r="37" spans="1:6" ht="12" hidden="1" customHeight="1" x14ac:dyDescent="0.25">
      <c r="A37" s="4">
        <v>0</v>
      </c>
      <c r="B37" s="44" t="s">
        <v>47</v>
      </c>
      <c r="C37" s="18" t="s">
        <v>66</v>
      </c>
      <c r="D37" s="26"/>
      <c r="E37" s="26"/>
      <c r="F37" s="25" t="e">
        <f t="shared" si="0"/>
        <v>#DIV/0!</v>
      </c>
    </row>
    <row r="38" spans="1:6" ht="75" hidden="1" x14ac:dyDescent="0.25">
      <c r="A38" s="4">
        <v>0</v>
      </c>
      <c r="B38" s="44" t="s">
        <v>48</v>
      </c>
      <c r="C38" s="18" t="s">
        <v>67</v>
      </c>
      <c r="D38" s="26"/>
      <c r="E38" s="26"/>
      <c r="F38" s="25" t="e">
        <f t="shared" si="0"/>
        <v>#DIV/0!</v>
      </c>
    </row>
    <row r="39" spans="1:6" ht="3" hidden="1" customHeight="1" x14ac:dyDescent="0.3">
      <c r="A39" s="4"/>
      <c r="B39" s="44">
        <v>41037000</v>
      </c>
      <c r="C39" s="45" t="s">
        <v>62</v>
      </c>
      <c r="D39" s="26"/>
      <c r="E39" s="26"/>
      <c r="F39" s="25" t="e">
        <f t="shared" si="0"/>
        <v>#DIV/0!</v>
      </c>
    </row>
    <row r="40" spans="1:6" ht="29.25" hidden="1" customHeight="1" thickBot="1" x14ac:dyDescent="0.3">
      <c r="A40" s="4"/>
      <c r="B40" s="44">
        <v>41053900</v>
      </c>
      <c r="C40" s="46" t="s">
        <v>64</v>
      </c>
      <c r="D40" s="26"/>
      <c r="E40" s="26"/>
      <c r="F40" s="25" t="e">
        <f t="shared" si="0"/>
        <v>#DIV/0!</v>
      </c>
    </row>
    <row r="41" spans="1:6" ht="93" hidden="1" customHeight="1" x14ac:dyDescent="0.3">
      <c r="A41" s="4"/>
      <c r="B41" s="44">
        <v>41055000</v>
      </c>
      <c r="C41" s="45" t="s">
        <v>65</v>
      </c>
      <c r="D41" s="26"/>
      <c r="E41" s="26"/>
      <c r="F41" s="25" t="e">
        <f t="shared" si="0"/>
        <v>#DIV/0!</v>
      </c>
    </row>
    <row r="42" spans="1:6" s="36" customFormat="1" ht="18.75" customHeight="1" x14ac:dyDescent="0.35">
      <c r="A42" s="34">
        <v>1</v>
      </c>
      <c r="B42" s="31" t="s">
        <v>49</v>
      </c>
      <c r="C42" s="35" t="s">
        <v>50</v>
      </c>
      <c r="D42" s="23">
        <f>D8+D16+D26</f>
        <v>1589389.31</v>
      </c>
      <c r="E42" s="23">
        <f>E8+E16+E26</f>
        <v>229079.14300000001</v>
      </c>
      <c r="F42" s="24">
        <f t="shared" si="0"/>
        <v>14.413029052019988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90" zoomScaleNormal="100" zoomScaleSheetLayoutView="90" workbookViewId="0">
      <selection activeCell="D18" sqref="D18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4" t="s">
        <v>76</v>
      </c>
      <c r="B3" s="54"/>
      <c r="C3" s="54"/>
      <c r="D3" s="54"/>
      <c r="E3" s="54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5"/>
      <c r="B5" s="56"/>
      <c r="C5" s="56"/>
      <c r="D5" s="56"/>
      <c r="E5" s="56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2" t="s">
        <v>71</v>
      </c>
      <c r="D7" s="40" t="s">
        <v>75</v>
      </c>
      <c r="E7" s="51" t="s">
        <v>69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4203</v>
      </c>
      <c r="D8" s="24">
        <f t="shared" ref="D8:E8" si="0">D9</f>
        <v>2059.2339999999999</v>
      </c>
      <c r="E8" s="24">
        <f t="shared" si="0"/>
        <v>48.994384963121576</v>
      </c>
    </row>
    <row r="9" spans="1:5" ht="20.25" x14ac:dyDescent="0.25">
      <c r="A9" s="20" t="s">
        <v>57</v>
      </c>
      <c r="B9" s="21" t="s">
        <v>56</v>
      </c>
      <c r="C9" s="25">
        <v>4203</v>
      </c>
      <c r="D9" s="25">
        <v>2059.2339999999999</v>
      </c>
      <c r="E9" s="25">
        <f t="shared" ref="E9:E18" si="1">D9/C9*100</f>
        <v>48.994384963121576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124202</v>
      </c>
      <c r="D10" s="24">
        <f t="shared" ref="D10" si="2">D12+D13+D14</f>
        <v>27879.321</v>
      </c>
      <c r="E10" s="25">
        <f t="shared" si="1"/>
        <v>22.446756896024219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1"/>
        <v>30.146815</v>
      </c>
    </row>
    <row r="12" spans="1:5" ht="56.25" x14ac:dyDescent="0.25">
      <c r="A12" s="20" t="s">
        <v>55</v>
      </c>
      <c r="B12" s="21" t="s">
        <v>54</v>
      </c>
      <c r="C12" s="25">
        <v>88</v>
      </c>
      <c r="D12" s="25">
        <v>0</v>
      </c>
      <c r="E12" s="25">
        <f t="shared" si="1"/>
        <v>0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266.19600000000003</v>
      </c>
      <c r="E13" s="25">
        <f t="shared" si="1"/>
        <v>133.09800000000001</v>
      </c>
    </row>
    <row r="14" spans="1:5" s="50" customFormat="1" ht="40.5" customHeight="1" x14ac:dyDescent="0.25">
      <c r="A14" s="20" t="s">
        <v>53</v>
      </c>
      <c r="B14" s="21" t="s">
        <v>52</v>
      </c>
      <c r="C14" s="25">
        <v>123914</v>
      </c>
      <c r="D14" s="25">
        <v>27613.125</v>
      </c>
      <c r="E14" s="25">
        <f t="shared" si="1"/>
        <v>22.28410429814226</v>
      </c>
    </row>
    <row r="15" spans="1:5" s="36" customFormat="1" ht="27" hidden="1" customHeight="1" x14ac:dyDescent="0.35">
      <c r="A15" s="37"/>
      <c r="B15" s="38" t="s">
        <v>51</v>
      </c>
      <c r="C15" s="24"/>
      <c r="D15" s="24"/>
      <c r="E15" s="24" t="e">
        <f t="shared" si="1"/>
        <v>#DIV/0!</v>
      </c>
    </row>
    <row r="16" spans="1:5" s="36" customFormat="1" ht="26.25" customHeight="1" x14ac:dyDescent="0.35">
      <c r="A16" s="37" t="s">
        <v>31</v>
      </c>
      <c r="B16" s="38" t="s">
        <v>32</v>
      </c>
      <c r="C16" s="24">
        <f>C17</f>
        <v>1883.4</v>
      </c>
      <c r="D16" s="24">
        <f>D17</f>
        <v>2285.0520000000001</v>
      </c>
      <c r="E16" s="24">
        <f t="shared" si="1"/>
        <v>121.32589996814272</v>
      </c>
    </row>
    <row r="17" spans="1:6" ht="68.25" customHeight="1" x14ac:dyDescent="0.25">
      <c r="A17" s="48">
        <v>42000000</v>
      </c>
      <c r="B17" s="21" t="s">
        <v>73</v>
      </c>
      <c r="C17" s="25">
        <v>1883.4</v>
      </c>
      <c r="D17" s="25">
        <v>2285.0520000000001</v>
      </c>
      <c r="E17" s="25">
        <f t="shared" si="1"/>
        <v>121.32589996814272</v>
      </c>
    </row>
    <row r="18" spans="1:6" s="36" customFormat="1" ht="21" x14ac:dyDescent="0.35">
      <c r="A18" s="37" t="s">
        <v>49</v>
      </c>
      <c r="B18" s="38" t="s">
        <v>50</v>
      </c>
      <c r="C18" s="24">
        <f>C8+C16+C10</f>
        <v>130288.4</v>
      </c>
      <c r="D18" s="24">
        <f>D8+D16+D10</f>
        <v>32223.607</v>
      </c>
      <c r="E18" s="24">
        <f t="shared" si="1"/>
        <v>24.732521851523238</v>
      </c>
    </row>
    <row r="20" spans="1:6" ht="18.75" x14ac:dyDescent="0.3">
      <c r="A20" s="47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01.03.2024</vt:lpstr>
      <vt:lpstr>Спеціальний фонд 01.03.2024</vt:lpstr>
      <vt:lpstr>'Спеціальний фонд 01.03.2024'!Область_друку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2022-09-19T12:14:40Z</cp:lastPrinted>
  <dcterms:created xsi:type="dcterms:W3CDTF">2021-04-02T06:15:15Z</dcterms:created>
  <dcterms:modified xsi:type="dcterms:W3CDTF">2024-03-05T07:14:50Z</dcterms:modified>
</cp:coreProperties>
</file>