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5\сайт\"/>
    </mc:Choice>
  </mc:AlternateContent>
  <xr:revisionPtr revIDLastSave="0" documentId="13_ncr:1_{8A718711-63D9-417F-8191-EC53FEF6B94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12.2025" sheetId="1" r:id="rId1"/>
    <sheet name="Спеціальний фонд 01.12.2025" sheetId="2" r:id="rId2"/>
  </sheets>
  <definedNames>
    <definedName name="_xlnm.Print_Area" localSheetId="1">'Спеціальний фонд 01.12.2025'!$A$1:$E$29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E12" i="2"/>
  <c r="E22" i="2"/>
  <c r="E20" i="2"/>
  <c r="D19" i="2"/>
  <c r="E19" i="2" s="1"/>
  <c r="E24" i="2" l="1"/>
  <c r="C23" i="2" l="1"/>
  <c r="F18" i="1"/>
  <c r="F19" i="1"/>
  <c r="E21" i="2"/>
  <c r="E14" i="2"/>
  <c r="D23" i="2"/>
  <c r="D16" i="2"/>
  <c r="F24" i="1"/>
  <c r="D7" i="2"/>
  <c r="E23" i="2" l="1"/>
  <c r="C10" i="2"/>
  <c r="E26" i="1"/>
  <c r="D25" i="2" l="1"/>
  <c r="D18" i="2" s="1"/>
  <c r="C25" i="2"/>
  <c r="C18" i="2" s="1"/>
  <c r="E18" i="2" l="1"/>
  <c r="E25" i="2"/>
  <c r="E16" i="1"/>
  <c r="E7" i="1" l="1"/>
  <c r="D7" i="1"/>
  <c r="F13" i="1"/>
  <c r="D26" i="1"/>
  <c r="F33" i="1"/>
  <c r="D10" i="2" l="1"/>
  <c r="D27" i="2" s="1"/>
  <c r="C7" i="2"/>
  <c r="C27" i="2" s="1"/>
  <c r="E10" i="2" l="1"/>
  <c r="F26" i="1"/>
  <c r="F23" i="1" l="1"/>
  <c r="F22" i="1"/>
  <c r="F21" i="1"/>
  <c r="F20" i="1"/>
  <c r="D16" i="1" l="1"/>
  <c r="D43" i="1" l="1"/>
  <c r="E43" i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7" i="1"/>
  <c r="F43" i="1" l="1"/>
</calcChain>
</file>

<file path=xl/sharedStrings.xml><?xml version="1.0" encoding="utf-8"?>
<sst xmlns="http://schemas.openxmlformats.org/spreadsheetml/2006/main" count="108" uniqueCount="87">
  <si>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</si>
  <si>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</si>
  <si>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</si>
  <si>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</si>
  <si>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</si>
  <si>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</si>
  <si>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</si>
  <si>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</si>
  <si>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</si>
  <si>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</si>
  <si>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</si>
  <si>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</si>
  <si>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</si>
  <si>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</si>
  <si>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</si>
  <si>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</si>
  <si>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</si>
  <si>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</si>
  <si>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</si>
  <si>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</si>
  <si>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</si>
  <si>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</si>
  <si>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</si>
  <si>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</si>
  <si>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</si>
  <si>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</si>
  <si>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</si>
  <si>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</si>
  <si>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</si>
  <si>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</si>
  <si>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</si>
  <si>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</si>
  <si>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</si>
  <si>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</si>
  <si>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</si>
  <si>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</si>
  <si>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</si>
  <si>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</si>
  <si>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</si>
  <si>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</si>
  <si>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</si>
  <si>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</si>
  <si>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</si>
  <si>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</si>
  <si>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</si>
  <si>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</si>
  <si>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</si>
  <si>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</si>
  <si>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</si>
  <si>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</si>
  <si>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</si>
  <si>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</si>
  <si>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</si>
  <si>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</si>
  <si>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</si>
  <si>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</si>
  <si>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</si>
  <si>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</si>
  <si>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</si>
  <si>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</si>
  <si>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</si>
  <si>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</si>
  <si>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</si>
  <si>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</si>
  <si>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</si>
  <si>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</si>
  <si>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</si>
  <si>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</si>
  <si>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</si>
  <si>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</si>
  <si>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</si>
  <si>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</si>
  <si>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</si>
  <si>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</si>
  <si>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</si>
  <si>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</si>
  <si>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</si>
  <si>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</si>
  <si>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</si>
  <si>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</si>
  <si>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</si>
  <si>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</si>
  <si>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</si>
  <si>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спеціального фонду обласного бюджету Тернопільської області станом на 01.12.2025</t>
  </si>
  <si>
    <t>Надійшло 
на 01.12.2025</t>
  </si>
  <si>
    <t>Інформація про надходження до загального фонду 
обласного бюджету Тернопільської області станом на 01.12.2025</t>
  </si>
  <si>
    <t>у 6,9 разів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</si>
</sst>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0" fillId="0" borderId="0" xfId="0" applyFont="1"/>
    <xf numFmtId="165" fontId="12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opLeftCell="B1" zoomScale="90" zoomScaleNormal="90" workbookViewId="0">
      <selection activeCell="D34" sqref="D34:E34"/>
    </sheetView>
  </sheetViews>
  <sheetFormatPr defaultRowHeight="15"/>
  <cols>
    <col min="1" max="1" width="0" hidden="1" customWidth="1"/>
    <col min="2" max="2" width="18" customWidth="1"/>
    <col min="3" max="3" width="50.7109375" style="2" customWidth="1"/>
    <col min="4" max="4" width="27.5703125" style="1" customWidth="1"/>
    <col min="5" max="5" width="20.5703125" style="1" customWidth="1"/>
    <col min="6" max="6" width="21.5703125" style="1" customWidth="1"/>
  </cols>
  <sheetData>
    <row r="1" spans="1:6" ht="18.75">
      <c r="B1" s="9"/>
      <c r="C1" s="10"/>
      <c r="D1" s="11"/>
      <c r="E1" s="11"/>
      <c r="F1" s="11"/>
    </row>
    <row r="2" spans="1:6" ht="18.75">
      <c r="B2" s="12"/>
      <c r="C2" s="13"/>
      <c r="D2" s="14"/>
      <c r="E2" s="14"/>
      <c r="F2" s="14"/>
    </row>
    <row r="3" spans="1:6" ht="61.5" customHeight="1">
      <c r="B3" s="49" t="s">
        <v>85</v>
      </c>
      <c r="C3" s="49"/>
      <c r="D3" s="49"/>
      <c r="E3" s="49"/>
      <c r="F3" s="49"/>
    </row>
    <row r="4" spans="1:6" ht="18.75">
      <c r="B4" s="12"/>
      <c r="C4" s="12"/>
      <c r="D4" s="12"/>
      <c r="E4" s="12"/>
      <c r="F4" s="12"/>
    </row>
    <row r="5" spans="1:6" ht="20.25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1307489.2689999999</v>
      </c>
      <c r="E7" s="35">
        <f>E9+E10+E12+E14+E13</f>
        <v>1306372.1999999997</v>
      </c>
      <c r="F7" s="35">
        <f>E7/D7*100</f>
        <v>99.914563811230778</v>
      </c>
    </row>
    <row r="8" spans="1:6" s="21" customFormat="1" ht="56.25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0.25">
      <c r="A9" s="39">
        <v>1</v>
      </c>
      <c r="B9" s="40" t="s">
        <v>3</v>
      </c>
      <c r="C9" s="41" t="s">
        <v>4</v>
      </c>
      <c r="D9" s="38">
        <v>1161390.3999999999</v>
      </c>
      <c r="E9" s="38">
        <v>1150259.825</v>
      </c>
      <c r="F9" s="38">
        <f t="shared" ref="F9:F43" si="0">E9/D9*100</f>
        <v>99.041616410812424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134938.86900000001</v>
      </c>
      <c r="E10" s="38">
        <v>143934.508</v>
      </c>
      <c r="F10" s="38">
        <f t="shared" si="0"/>
        <v>106.66645501527066</v>
      </c>
    </row>
    <row r="11" spans="1:6" ht="56.25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7.5">
      <c r="A12" s="39">
        <v>1</v>
      </c>
      <c r="B12" s="40" t="s">
        <v>9</v>
      </c>
      <c r="C12" s="41" t="s">
        <v>10</v>
      </c>
      <c r="D12" s="38">
        <v>5520</v>
      </c>
      <c r="E12" s="38">
        <v>5450.42</v>
      </c>
      <c r="F12" s="38">
        <f t="shared" si="0"/>
        <v>98.739492753623196</v>
      </c>
    </row>
    <row r="13" spans="1:6" ht="37.5">
      <c r="A13" s="39"/>
      <c r="B13" s="40" t="s">
        <v>11</v>
      </c>
      <c r="C13" s="41" t="s">
        <v>12</v>
      </c>
      <c r="D13" s="38">
        <v>5640</v>
      </c>
      <c r="E13" s="38">
        <v>6727.4470000000001</v>
      </c>
      <c r="F13" s="38">
        <f t="shared" ref="F13" si="1">E13/D13*100</f>
        <v>119.28097517730495</v>
      </c>
    </row>
    <row r="14" spans="1:6" ht="37.5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7.5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29540</v>
      </c>
      <c r="E16" s="35">
        <f>E18+E19+E21+E22+E23+E24</f>
        <v>29431.204000000002</v>
      </c>
      <c r="F16" s="35">
        <f t="shared" si="0"/>
        <v>99.631699390656749</v>
      </c>
    </row>
    <row r="17" spans="1:6" s="16" customFormat="1" ht="37.5" hidden="1">
      <c r="A17" s="42">
        <v>1</v>
      </c>
      <c r="B17" s="36" t="s">
        <v>15</v>
      </c>
      <c r="C17" s="37" t="s">
        <v>16</v>
      </c>
      <c r="D17" s="35">
        <f>D18++D19</f>
        <v>1490</v>
      </c>
      <c r="E17" s="35">
        <f>E18++E19</f>
        <v>1670.182</v>
      </c>
      <c r="F17" s="35">
        <f t="shared" si="0"/>
        <v>112.09275167785235</v>
      </c>
    </row>
    <row r="18" spans="1:6" ht="150">
      <c r="A18" s="39">
        <v>1</v>
      </c>
      <c r="B18" s="40" t="s">
        <v>17</v>
      </c>
      <c r="C18" s="41" t="s">
        <v>72</v>
      </c>
      <c r="D18" s="38">
        <v>890</v>
      </c>
      <c r="E18" s="38">
        <v>965.74800000000005</v>
      </c>
      <c r="F18" s="38">
        <f>E18/D18*100</f>
        <v>108.51101123595505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600</v>
      </c>
      <c r="E19" s="38">
        <v>704.43399999999997</v>
      </c>
      <c r="F19" s="38">
        <f>E19/D19*100</f>
        <v>117.40566666666665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7.5">
      <c r="A21" s="39">
        <v>1</v>
      </c>
      <c r="B21" s="40" t="s">
        <v>22</v>
      </c>
      <c r="C21" s="41" t="s">
        <v>23</v>
      </c>
      <c r="D21" s="38">
        <v>26600</v>
      </c>
      <c r="E21" s="38">
        <v>26396.074000000001</v>
      </c>
      <c r="F21" s="38">
        <f t="shared" si="0"/>
        <v>99.23336090225564</v>
      </c>
    </row>
    <row r="22" spans="1:6" ht="75">
      <c r="A22" s="39">
        <v>1</v>
      </c>
      <c r="B22" s="40" t="s">
        <v>24</v>
      </c>
      <c r="C22" s="41" t="s">
        <v>25</v>
      </c>
      <c r="D22" s="38">
        <v>250</v>
      </c>
      <c r="E22" s="38">
        <v>196.96299999999999</v>
      </c>
      <c r="F22" s="38">
        <f t="shared" si="0"/>
        <v>78.785200000000003</v>
      </c>
    </row>
    <row r="23" spans="1:6" ht="150">
      <c r="A23" s="39">
        <v>1</v>
      </c>
      <c r="B23" s="40" t="s">
        <v>26</v>
      </c>
      <c r="C23" s="41" t="s">
        <v>27</v>
      </c>
      <c r="D23" s="38">
        <v>92</v>
      </c>
      <c r="E23" s="38">
        <v>43.808999999999997</v>
      </c>
      <c r="F23" s="38">
        <f t="shared" si="0"/>
        <v>47.618478260869566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1108</v>
      </c>
      <c r="E24" s="38">
        <v>1124.1759999999999</v>
      </c>
      <c r="F24" s="38">
        <f t="shared" si="0"/>
        <v>101.45992779783393</v>
      </c>
    </row>
    <row r="25" spans="1:6" s="21" customFormat="1" ht="21" hidden="1">
      <c r="A25" s="33"/>
      <c r="B25" s="31"/>
      <c r="C25" s="34" t="s">
        <v>50</v>
      </c>
      <c r="D25" s="35">
        <f>D7+D16</f>
        <v>1337029.2689999999</v>
      </c>
      <c r="E25" s="35">
        <f>E7+E16</f>
        <v>1335803.4039999996</v>
      </c>
      <c r="F25" s="35">
        <f t="shared" si="0"/>
        <v>99.908314273410255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842863.0959999999</v>
      </c>
      <c r="E26" s="35">
        <f>E28+E34+E33</f>
        <v>789371.00699999998</v>
      </c>
      <c r="F26" s="35">
        <f t="shared" si="0"/>
        <v>93.653525791571738</v>
      </c>
    </row>
    <row r="27" spans="1:6" ht="20.25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220182.37899999999</v>
      </c>
      <c r="E28" s="38">
        <v>202148.37899999999</v>
      </c>
      <c r="F28" s="38">
        <f t="shared" si="0"/>
        <v>91.809517145783943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5.25" customHeight="1">
      <c r="A33" s="39"/>
      <c r="B33" s="40" t="s">
        <v>40</v>
      </c>
      <c r="C33" s="41" t="s">
        <v>41</v>
      </c>
      <c r="D33" s="38">
        <v>561061.13199999998</v>
      </c>
      <c r="E33" s="38">
        <v>528980.64800000004</v>
      </c>
      <c r="F33" s="38">
        <f t="shared" ref="F33" si="2">E33/D33*100</f>
        <v>94.282176723658708</v>
      </c>
    </row>
    <row r="34" spans="1:6" ht="40.5" customHeight="1">
      <c r="A34" s="39">
        <v>1</v>
      </c>
      <c r="B34" s="40">
        <v>41050000</v>
      </c>
      <c r="C34" s="41" t="s">
        <v>70</v>
      </c>
      <c r="D34" s="38">
        <v>61619.584999999999</v>
      </c>
      <c r="E34" s="38">
        <v>58241.98</v>
      </c>
      <c r="F34" s="38">
        <f t="shared" si="0"/>
        <v>94.518617741421025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24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2179892.3649999998</v>
      </c>
      <c r="E43" s="35">
        <f>E7+E16+E26</f>
        <v>2125174.4109999994</v>
      </c>
      <c r="F43" s="35">
        <f t="shared" si="0"/>
        <v>97.489878175705229</v>
      </c>
    </row>
  </sheetData>
  <mergeCells count="1">
    <mergeCell ref="B3:F3"/>
  </mergeCells>
  <pageMargins left="0.32" right="0.33" top="0.39370078740157499" bottom="0.39370078740157499" header="0" footer="0"/>
  <pageSetup paperSize="9" scale="70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Normal="100" zoomScaleSheetLayoutView="100" workbookViewId="0">
      <selection activeCell="C16" sqref="C16"/>
    </sheetView>
  </sheetViews>
  <sheetFormatPr defaultRowHeight="15"/>
  <cols>
    <col min="1" max="1" width="14" bestFit="1" customWidth="1"/>
    <col min="2" max="2" width="51.28515625" customWidth="1"/>
    <col min="3" max="3" width="21.42578125" customWidth="1"/>
    <col min="4" max="4" width="19" customWidth="1"/>
    <col min="5" max="5" width="18.710937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50" t="s">
        <v>83</v>
      </c>
      <c r="B3" s="50"/>
      <c r="C3" s="50"/>
      <c r="D3" s="50"/>
      <c r="E3" s="50"/>
    </row>
    <row r="4" spans="1:5">
      <c r="A4" s="6"/>
      <c r="B4" s="7"/>
      <c r="C4" s="8"/>
      <c r="D4" s="8"/>
      <c r="E4" s="8"/>
    </row>
    <row r="5" spans="1:5" ht="20.25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5270.8</v>
      </c>
      <c r="D7" s="17">
        <f>D8+D9</f>
        <v>8832.7520000000004</v>
      </c>
      <c r="E7" s="17">
        <f t="shared" ref="E7" si="0">E9</f>
        <v>167.57896334522272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0.25">
      <c r="A9" s="46" t="s">
        <v>56</v>
      </c>
      <c r="B9" s="15" t="s">
        <v>55</v>
      </c>
      <c r="C9" s="18">
        <v>5270.8</v>
      </c>
      <c r="D9" s="18">
        <v>8832.7520000000004</v>
      </c>
      <c r="E9" s="18">
        <f t="shared" ref="E9:E27" si="1">D9/C9*100</f>
        <v>167.57896334522272</v>
      </c>
    </row>
    <row r="10" spans="1:5" s="16" customFormat="1" ht="20.25">
      <c r="A10" s="45" t="s">
        <v>13</v>
      </c>
      <c r="B10" s="19" t="s">
        <v>14</v>
      </c>
      <c r="C10" s="17">
        <f>C12+C13+C14</f>
        <v>143551.69999999998</v>
      </c>
      <c r="D10" s="17">
        <f t="shared" ref="D10" si="2">D12+D13+D14</f>
        <v>179143.62900000002</v>
      </c>
      <c r="E10" s="17">
        <f t="shared" si="1"/>
        <v>124.79380529802158</v>
      </c>
    </row>
    <row r="11" spans="1:5" ht="37.5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6.25">
      <c r="A12" s="46" t="s">
        <v>54</v>
      </c>
      <c r="B12" s="15" t="s">
        <v>53</v>
      </c>
      <c r="C12" s="18">
        <v>30</v>
      </c>
      <c r="D12" s="18">
        <v>0.46800000000000003</v>
      </c>
      <c r="E12" s="18">
        <f t="shared" si="1"/>
        <v>1.56</v>
      </c>
    </row>
    <row r="13" spans="1:5" ht="20.25">
      <c r="A13" s="46" t="s">
        <v>28</v>
      </c>
      <c r="B13" s="15" t="s">
        <v>29</v>
      </c>
      <c r="C13" s="18">
        <v>452.4</v>
      </c>
      <c r="D13" s="18">
        <v>3117.8629999999998</v>
      </c>
      <c r="E13" s="48" t="s">
        <v>86</v>
      </c>
    </row>
    <row r="14" spans="1:5" ht="40.5" customHeight="1">
      <c r="A14" s="46" t="s">
        <v>52</v>
      </c>
      <c r="B14" s="15" t="s">
        <v>51</v>
      </c>
      <c r="C14" s="18">
        <v>143069.29999999999</v>
      </c>
      <c r="D14" s="18">
        <v>176025.29800000001</v>
      </c>
      <c r="E14" s="18">
        <f t="shared" si="1"/>
        <v>123.03498933733515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21" customHeight="1">
      <c r="A16" s="45">
        <v>30000000</v>
      </c>
      <c r="B16" s="19" t="s">
        <v>74</v>
      </c>
      <c r="C16" s="17">
        <v>0</v>
      </c>
      <c r="D16" s="17">
        <f>D17</f>
        <v>659.07799999999997</v>
      </c>
      <c r="E16" s="17"/>
    </row>
    <row r="17" spans="1:6" s="21" customFormat="1" ht="73.5" customHeight="1">
      <c r="A17" s="46">
        <v>31030000</v>
      </c>
      <c r="B17" s="15" t="s">
        <v>71</v>
      </c>
      <c r="C17" s="18">
        <v>0</v>
      </c>
      <c r="D17" s="18">
        <v>659.07799999999997</v>
      </c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45136.1</v>
      </c>
      <c r="D18" s="17">
        <f>D23+D25</f>
        <v>45136.1</v>
      </c>
      <c r="E18" s="17">
        <f t="shared" si="1"/>
        <v>100</v>
      </c>
    </row>
    <row r="19" spans="1:6" s="21" customFormat="1" ht="36" customHeight="1">
      <c r="A19" s="45">
        <v>41030000</v>
      </c>
      <c r="B19" s="19" t="s">
        <v>41</v>
      </c>
      <c r="C19" s="17">
        <f>C20+C21+C22</f>
        <v>30580.400000000001</v>
      </c>
      <c r="D19" s="17">
        <f>D20+D21+D22</f>
        <v>30558.6</v>
      </c>
      <c r="E19" s="18">
        <f t="shared" si="1"/>
        <v>99.928712508665669</v>
      </c>
    </row>
    <row r="20" spans="1:6" s="21" customFormat="1" ht="36" customHeight="1">
      <c r="A20" s="46">
        <v>41033900</v>
      </c>
      <c r="B20" s="15" t="s">
        <v>82</v>
      </c>
      <c r="C20" s="18">
        <v>30353.5</v>
      </c>
      <c r="D20" s="18">
        <v>30353.5</v>
      </c>
      <c r="E20" s="18">
        <f t="shared" si="1"/>
        <v>100</v>
      </c>
    </row>
    <row r="21" spans="1:6" s="21" customFormat="1" ht="80.25" customHeight="1">
      <c r="A21" s="46">
        <v>41034200</v>
      </c>
      <c r="B21" s="15" t="s">
        <v>81</v>
      </c>
      <c r="C21" s="18">
        <v>140</v>
      </c>
      <c r="D21" s="18">
        <v>140</v>
      </c>
      <c r="E21" s="18">
        <f t="shared" si="1"/>
        <v>100</v>
      </c>
    </row>
    <row r="22" spans="1:6" s="21" customFormat="1" ht="80.25" customHeight="1">
      <c r="A22" s="46">
        <v>41035400</v>
      </c>
      <c r="B22" s="15" t="s">
        <v>66</v>
      </c>
      <c r="C22" s="18">
        <v>86.9</v>
      </c>
      <c r="D22" s="18">
        <v>65.099999999999994</v>
      </c>
      <c r="E22" s="18">
        <f t="shared" si="1"/>
        <v>74.913693901035657</v>
      </c>
    </row>
    <row r="23" spans="1:6" s="21" customFormat="1" ht="36" customHeight="1">
      <c r="A23" s="45" t="s">
        <v>76</v>
      </c>
      <c r="B23" s="19" t="s">
        <v>70</v>
      </c>
      <c r="C23" s="17">
        <f>C24</f>
        <v>45136.1</v>
      </c>
      <c r="D23" s="17">
        <f>D24</f>
        <v>45136.1</v>
      </c>
      <c r="E23" s="17">
        <f t="shared" si="1"/>
        <v>100</v>
      </c>
    </row>
    <row r="24" spans="1:6" s="21" customFormat="1" ht="22.5" customHeight="1">
      <c r="A24" s="46" t="s">
        <v>77</v>
      </c>
      <c r="B24" s="15" t="s">
        <v>63</v>
      </c>
      <c r="C24" s="18">
        <v>45136.1</v>
      </c>
      <c r="D24" s="18">
        <v>45136.1</v>
      </c>
      <c r="E24" s="18">
        <f t="shared" si="1"/>
        <v>100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224538.99999999997</v>
      </c>
      <c r="D27" s="17">
        <f>D7+D10+D16+D20+D21+D22+D23+D25</f>
        <v>264330.15900000004</v>
      </c>
      <c r="E27" s="17">
        <f t="shared" si="1"/>
        <v>117.7212684656118</v>
      </c>
    </row>
    <row r="29" spans="1:6" ht="18.75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01.12.2025</vt:lpstr>
      <vt:lpstr>Спеціальний фонд 01.12.2025</vt:lpstr>
      <vt:lpstr>'Спеціальний фонд 01.12.2025'!Область_друку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2025-11-04T14:35:22Z</cp:lastPrinted>
  <dcterms:created xsi:type="dcterms:W3CDTF">2021-04-02T06:15:15Z</dcterms:created>
  <dcterms:modified xsi:type="dcterms:W3CDTF">2025-12-02T10:18:36Z</dcterms:modified>
</cp:coreProperties>
</file>