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a\Downloads\"/>
    </mc:Choice>
  </mc:AlternateContent>
  <xr:revisionPtr revIDLastSave="0" documentId="8_{578D7F83-3840-4572-8916-F4605D84D90C}" xr6:coauthVersionLast="47" xr6:coauthVersionMax="47" xr10:uidLastSave="{00000000-0000-0000-0000-000000000000}"/>
  <bookViews>
    <workbookView xWindow="-120" yWindow="-120" windowWidth="29040" windowHeight="15840" xr2:uid="{AFAF98E8-4B0C-4AB7-9209-F10FF219DE76}"/>
  </bookViews>
  <sheets>
    <sheet name="доходи" sheetId="3" r:id="rId1"/>
    <sheet name="видатки" sheetId="2" r:id="rId2"/>
  </sheets>
  <definedNames>
    <definedName name="_xlnm.Print_Area" localSheetId="1">видатки!$A$1:$H$39</definedName>
    <definedName name="_xlnm.Print_Area" localSheetId="0">доходи!$A$1:$H$47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3" l="1"/>
  <c r="G16" i="2"/>
  <c r="G12" i="2"/>
  <c r="H5" i="2"/>
  <c r="G11" i="2"/>
  <c r="G4" i="2"/>
  <c r="G30" i="2"/>
  <c r="H30" i="2"/>
  <c r="H18" i="2"/>
  <c r="H17" i="2"/>
  <c r="H10" i="2"/>
  <c r="H18" i="3"/>
  <c r="G18" i="3"/>
  <c r="G44" i="3"/>
  <c r="E29" i="3"/>
  <c r="G37" i="3"/>
  <c r="G36" i="3"/>
  <c r="G35" i="3"/>
  <c r="H25" i="2"/>
  <c r="G31" i="2"/>
  <c r="G25" i="2"/>
  <c r="H23" i="3"/>
  <c r="F29" i="3"/>
  <c r="G29" i="3"/>
  <c r="D29" i="3"/>
  <c r="D22" i="3"/>
  <c r="D17" i="3"/>
  <c r="E17" i="3"/>
  <c r="E28" i="3"/>
  <c r="E47" i="3"/>
  <c r="F17" i="3"/>
  <c r="H17" i="3"/>
  <c r="C17" i="3"/>
  <c r="G17" i="2"/>
  <c r="C29" i="3"/>
  <c r="D32" i="2"/>
  <c r="H32" i="2"/>
  <c r="G18" i="2"/>
  <c r="G5" i="2"/>
  <c r="G6" i="2"/>
  <c r="G7" i="2"/>
  <c r="G8" i="2"/>
  <c r="G9" i="2"/>
  <c r="G10" i="2"/>
  <c r="H14" i="2"/>
  <c r="H9" i="2"/>
  <c r="H6" i="2"/>
  <c r="G26" i="3"/>
  <c r="G27" i="3"/>
  <c r="H27" i="3"/>
  <c r="D24" i="3"/>
  <c r="C24" i="3"/>
  <c r="G29" i="2"/>
  <c r="G28" i="2"/>
  <c r="G27" i="2"/>
  <c r="G22" i="2"/>
  <c r="G21" i="2"/>
  <c r="G14" i="2"/>
  <c r="H21" i="3"/>
  <c r="C26" i="3"/>
  <c r="H7" i="2"/>
  <c r="E32" i="2"/>
  <c r="E37" i="2"/>
  <c r="H15" i="3"/>
  <c r="G14" i="3"/>
  <c r="F32" i="2"/>
  <c r="F37" i="2"/>
  <c r="G37" i="2"/>
  <c r="C32" i="2"/>
  <c r="C37" i="2"/>
  <c r="F9" i="3"/>
  <c r="G9" i="3"/>
  <c r="C10" i="3"/>
  <c r="C9" i="3"/>
  <c r="C28" i="3"/>
  <c r="C47" i="3"/>
  <c r="D10" i="3"/>
  <c r="E9" i="3"/>
  <c r="F10" i="3"/>
  <c r="H10" i="3"/>
  <c r="G10" i="3"/>
  <c r="G12" i="3"/>
  <c r="H12" i="3"/>
  <c r="G13" i="3"/>
  <c r="H13" i="3"/>
  <c r="G21" i="3"/>
  <c r="F22" i="3"/>
  <c r="D26" i="3"/>
  <c r="H26" i="3"/>
  <c r="G46" i="3"/>
  <c r="H46" i="3"/>
  <c r="H22" i="2"/>
  <c r="H21" i="2"/>
  <c r="H8" i="2"/>
  <c r="H28" i="2"/>
  <c r="H27" i="2"/>
  <c r="G36" i="2"/>
  <c r="G35" i="2"/>
  <c r="G34" i="2"/>
  <c r="G33" i="2"/>
  <c r="H14" i="3"/>
  <c r="G32" i="2"/>
  <c r="D37" i="2"/>
  <c r="H22" i="3"/>
  <c r="D28" i="3"/>
  <c r="D47" i="3"/>
  <c r="G17" i="3"/>
  <c r="H9" i="3"/>
  <c r="F28" i="3"/>
  <c r="F47" i="3"/>
  <c r="G28" i="3"/>
  <c r="H28" i="3"/>
  <c r="G47" i="3"/>
  <c r="H47" i="3"/>
</calcChain>
</file>

<file path=xl/sharedStrings.xml><?xml version="1.0" encoding="utf-8"?>
<sst xmlns="http://schemas.openxmlformats.org/spreadsheetml/2006/main" count="108" uniqueCount="97">
  <si>
    <t>Доходи</t>
  </si>
  <si>
    <t>Податкові надходження</t>
  </si>
  <si>
    <t>Неподаткові надходження</t>
  </si>
  <si>
    <t xml:space="preserve">Офіційні трансферти                                        </t>
  </si>
  <si>
    <t>Всього доходів</t>
  </si>
  <si>
    <t>Видатки</t>
  </si>
  <si>
    <t>Освіта</t>
  </si>
  <si>
    <t>Охорона здоров’я</t>
  </si>
  <si>
    <t>Соціальний захист та соціальне забезпечення</t>
  </si>
  <si>
    <t>Культура і мистецтво</t>
  </si>
  <si>
    <t>Фізична культура і спорт</t>
  </si>
  <si>
    <t>Всього видатків</t>
  </si>
  <si>
    <t xml:space="preserve">Цільові фонди </t>
  </si>
  <si>
    <t>Власні надходження бюджетних установ</t>
  </si>
  <si>
    <t xml:space="preserve">Збір за забруднення навколишнього природного середовища </t>
  </si>
  <si>
    <t xml:space="preserve">Надходження коштів від відшкодування втрат сільськогосподарського та лісогосподарського виробництва </t>
  </si>
  <si>
    <t>Разом доходів</t>
  </si>
  <si>
    <t xml:space="preserve">Разом видатків </t>
  </si>
  <si>
    <t>Житлово-комунальне господарство</t>
  </si>
  <si>
    <t>Доходи від операцій з капіталом</t>
  </si>
  <si>
    <t>Субвенція з державного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</si>
  <si>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Кошти, що передаються із загального фонду до бюджету розвитку (спеціальний фонд) </t>
  </si>
  <si>
    <t>інші субвенції</t>
  </si>
  <si>
    <t>Субвенція з державного бюджету місцевим бюджетам на здійснення заходів щодо- соціально - економічного розвитку регіонів за напрямом,які закріплені Міністерством регіонального розвитку та будівництва України</t>
  </si>
  <si>
    <t>Інші податки та збори</t>
  </si>
  <si>
    <t>Екологічний податок</t>
  </si>
  <si>
    <t>Збір за забруднення навколишнього природного середовища </t>
  </si>
  <si>
    <t>Збір за першу реєстрацію транспортного засобу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</si>
  <si>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</si>
  <si>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Надання пільгового довгострокового кредиту громадянам на будівництво (реконструкцію) та придбання житла</t>
  </si>
  <si>
    <t>Повернення коштів, наданих для кредитування громадян на будівництво (реконструкцію) та придбання житла</t>
  </si>
  <si>
    <t>Код функціональної класифікації</t>
  </si>
  <si>
    <t>19050000 </t>
  </si>
  <si>
    <t>Державне управління </t>
  </si>
  <si>
    <t>Субвенція з місцевого бюджету  державному бюджету на виконання програм соціально-економічного та культурного розвитку</t>
  </si>
  <si>
    <t>Податки на власність</t>
  </si>
  <si>
    <t xml:space="preserve">Інші неподаткові надходження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</si>
  <si>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</si>
  <si>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 xml:space="preserve">    про виконання спеціального фонду обласного бюджету</t>
  </si>
  <si>
    <t>1000</t>
  </si>
  <si>
    <t>2000</t>
  </si>
  <si>
    <t>3000</t>
  </si>
  <si>
    <t>4000</t>
  </si>
  <si>
    <t>5000</t>
  </si>
  <si>
    <t>8103</t>
  </si>
  <si>
    <t>8104</t>
  </si>
  <si>
    <t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 районних у містах Києві і Севас</t>
  </si>
  <si>
    <t>Код програмної класифікації видатків</t>
  </si>
  <si>
    <t>Надходження для фінансового забезпечення реалізації заходів, визначених пунктом 33 розділу VI "Прикінцеві та перехідні положення" Бюджетного кодексу України</t>
  </si>
  <si>
    <t>6000</t>
  </si>
  <si>
    <t>Субвенція з державного бюджету місцевим бюджетам на реалізацію заходів, спрямованих на розвиток системи охорони здоров'я у сільській місцевості</t>
  </si>
  <si>
    <t>Будівництво та регіональний розвиток</t>
  </si>
  <si>
    <t>Транспорт та транспортна інфраструктура, дорожнє господарство</t>
  </si>
  <si>
    <t xml:space="preserve">Сільське, лісове, рибне господарство та мисливство 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</si>
  <si>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</si>
  <si>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</si>
  <si>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</si>
  <si>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внутрішньо-будинкових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 </t>
  </si>
  <si>
    <t>Субвенція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</si>
  <si>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співфінансування інвестиційних проєктів</t>
  </si>
  <si>
    <t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 районних у містах Києві і Севастополі та районних у містах рад для здійснення заходів з виконання спільного із Світовим банком проєкту "Вдосконалення системи соціальної допомоги"</t>
  </si>
  <si>
    <t>Інша діяльність</t>
  </si>
  <si>
    <t>Субвенція з місцевого бюджету державному бюджету на виконання програм соціально-економічного розвитку регіонів</t>
  </si>
  <si>
    <t>тис. гривень</t>
  </si>
  <si>
    <t>Субвенція з державного бюджету місцевим бюджетам на погашення заборгованості з різниці в тарифах, що підлягає урегулюванню згідно із Законом України “Про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водовідведенняˮ</t>
  </si>
  <si>
    <t>Зв’язок, телекомунікації та інформатика</t>
  </si>
  <si>
    <t>Інші програми та заходи, пов’язані з економічною діяльністю</t>
  </si>
  <si>
    <t xml:space="preserve"> Володимир ЧЕПІЛЬ</t>
  </si>
  <si>
    <t>Субвенція з державного бюджету місцевим бюджетам на проектування, відновлення, будівництво, модернізацію, облаштування, ремонт об’єктів будівництва громадського призначення, соціальної сфери, культурної спадщини, житлово-комунального господарства, інших об’єктів, що мають вплив на життєдіяльність населення</t>
  </si>
  <si>
    <t>Освітня субвенція з державного бюджету місцевим бюджетам</t>
  </si>
  <si>
    <t>Нерозподілені трансферти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</si>
  <si>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</si>
  <si>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Від Європейського Союзу, урядів іноземних держав, міжнародних організацій, донорських установ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</si>
  <si>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</si>
  <si>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Кошторисні призначення 
на  2024 рік з урахуванням змін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</si>
  <si>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</si>
  <si>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Директор департаменту фінансів 
обласної військової адміністрації                                                                      </t>
  </si>
  <si>
    <t>Звіт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</si>
  <si>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</si>
  <si>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 xml:space="preserve">%  виконання  плану 2025 року </t>
  </si>
  <si>
    <t>Кошторисні призначення 
на  2025 рік з урахуванням змін</t>
  </si>
  <si>
    <t>Субвенція з місцевого бюджету на здійснення природоохоронних заходів</t>
  </si>
  <si>
    <t>Субвенція з державного бюджету місцевим бюджетам на задоволення потреб у забезпеченні безпечного освітнього середовища</t>
  </si>
  <si>
    <t>Субвенція з державного бюджету місцевим бюджетам на надання державної підтримки особам з особливими освітніми потребами</t>
  </si>
  <si>
    <t>Тернопільської області за 2025 рік</t>
  </si>
  <si>
    <t>Виконано за  2024 рік</t>
  </si>
  <si>
    <t>Виконано за  2025 рік</t>
  </si>
  <si>
    <t>% виконання  2025 року до  2024 року</t>
  </si>
  <si>
    <t>% виконання  2025 року до 2024 року</t>
  </si>
  <si>
    <t>у 7,3 рази</t>
  </si>
  <si>
    <t>у 2,4 рази</t>
  </si>
  <si>
    <t>у 12,3 рази</t>
  </si>
  <si>
    <t>у 9,6 разів</t>
  </si>
  <si>
    <t>у  12,6 рази</t>
  </si>
  <si>
    <t>Затверджено у бюджеті на 2024 рік з урахуванням змін</t>
  </si>
  <si>
    <t>Затверджено у бюджеті на 2025 рік з урахуванням змін</t>
  </si>
  <si>
    <t>Податок з власників наземних, водних транспортних засобів та інших самохідних машин і механізмів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</si>
</sst>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206" formatCode="0.0"/>
    <numFmt numFmtId="210" formatCode="#,##0.0"/>
    <numFmt numFmtId="215" formatCode="0000"/>
  </numFmts>
  <fonts count="20" x14ac:knownFonts="1">
    <font>
      <sz val="12"/>
      <name val="Times New Roman"/>
      <charset val="204"/>
    </font>
    <font>
      <b/>
      <sz val="12"/>
      <name val="Times New Roman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82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210" fontId="4" fillId="2" borderId="1" xfId="0" applyNumberFormat="1" applyFont="1" applyFill="1" applyBorder="1" applyAlignment="1">
      <alignment horizontal="center" vertical="center"/>
    </xf>
    <xf numFmtId="210" fontId="4" fillId="0" borderId="1" xfId="0" applyNumberFormat="1" applyFont="1" applyBorder="1" applyAlignment="1">
      <alignment horizontal="center" vertical="center" wrapText="1"/>
    </xf>
    <xf numFmtId="210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210" fontId="4" fillId="0" borderId="1" xfId="0" applyNumberFormat="1" applyFont="1" applyFill="1" applyBorder="1" applyAlignment="1">
      <alignment horizontal="center" vertical="center" wrapText="1"/>
    </xf>
    <xf numFmtId="210" fontId="4" fillId="2" borderId="1" xfId="0" applyNumberFormat="1" applyFont="1" applyFill="1" applyBorder="1" applyAlignment="1">
      <alignment horizontal="center" vertical="center" wrapText="1"/>
    </xf>
    <xf numFmtId="21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210" fontId="3" fillId="0" borderId="1" xfId="0" applyNumberFormat="1" applyFont="1" applyFill="1" applyBorder="1" applyAlignment="1">
      <alignment horizontal="center" vertical="center"/>
    </xf>
    <xf numFmtId="210" fontId="4" fillId="0" borderId="2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21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210" fontId="4" fillId="0" borderId="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10" fontId="4" fillId="0" borderId="1" xfId="0" applyNumberFormat="1" applyFont="1" applyFill="1" applyBorder="1" applyAlignment="1">
      <alignment horizontal="center" vertical="center"/>
    </xf>
    <xf numFmtId="210" fontId="3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215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10" fontId="18" fillId="2" borderId="1" xfId="0" applyNumberFormat="1" applyFont="1" applyFill="1" applyBorder="1" applyAlignment="1">
      <alignment horizontal="center" vertical="center" wrapText="1"/>
    </xf>
    <xf numFmtId="210" fontId="18" fillId="3" borderId="1" xfId="0" applyNumberFormat="1" applyFont="1" applyFill="1" applyBorder="1" applyAlignment="1">
      <alignment horizontal="center" vertical="center" wrapText="1"/>
    </xf>
    <xf numFmtId="210" fontId="18" fillId="2" borderId="1" xfId="0" applyNumberFormat="1" applyFont="1" applyFill="1" applyBorder="1" applyAlignment="1">
      <alignment horizontal="center" vertical="center"/>
    </xf>
    <xf numFmtId="210" fontId="18" fillId="0" borderId="1" xfId="0" applyNumberFormat="1" applyFont="1" applyFill="1" applyBorder="1" applyAlignment="1">
      <alignment horizontal="center" vertical="center" wrapText="1"/>
    </xf>
    <xf numFmtId="210" fontId="19" fillId="0" borderId="1" xfId="0" applyNumberFormat="1" applyFont="1" applyBorder="1" applyAlignment="1">
      <alignment horizontal="center" vertical="center" wrapText="1"/>
    </xf>
    <xf numFmtId="210" fontId="19" fillId="2" borderId="1" xfId="0" applyNumberFormat="1" applyFont="1" applyFill="1" applyBorder="1" applyAlignment="1">
      <alignment horizontal="center" vertical="center"/>
    </xf>
    <xf numFmtId="210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210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210" fontId="1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206" fontId="4" fillId="0" borderId="1" xfId="0" applyNumberFormat="1" applyFont="1" applyFill="1" applyBorder="1" applyAlignment="1">
      <alignment vertical="center" wrapText="1"/>
    </xf>
    <xf numFmtId="210" fontId="18" fillId="3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vertical="top"/>
    </xf>
    <xf numFmtId="0" fontId="3" fillId="0" borderId="0" xfId="0" applyFont="1" applyBorder="1" applyAlignment="1">
      <alignment horizontal="right"/>
    </xf>
    <xf numFmtId="0" fontId="17" fillId="2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/>
    <xf numFmtId="210" fontId="19" fillId="0" borderId="1" xfId="0" applyNumberFormat="1" applyFont="1" applyFill="1" applyBorder="1" applyAlignment="1">
      <alignment horizontal="center" vertical="center" wrapText="1"/>
    </xf>
    <xf numFmtId="210" fontId="4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210" fontId="4" fillId="0" borderId="1" xfId="0" applyNumberFormat="1" applyFont="1" applyBorder="1" applyAlignment="1">
      <alignment horizontal="center" vertical="center"/>
    </xf>
    <xf numFmtId="210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center" vertical="top"/>
    </xf>
    <xf numFmtId="49" fontId="10" fillId="0" borderId="0" xfId="0" applyNumberFormat="1" applyFont="1" applyFill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</cellXfs>
  <cellStyles count="2">
    <cellStyle name="Normal_Доходи" xfId="1" xr:uid="{6BC07585-A93A-46E2-B350-11364CC036A9}"/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42EA-1374-4786-9A7B-D490421D708E}">
  <dimension ref="A1:H48"/>
  <sheetViews>
    <sheetView tabSelected="1" view="pageBreakPreview" zoomScale="75" zoomScaleNormal="75" zoomScaleSheetLayoutView="75" workbookViewId="0">
      <selection activeCell="A2" sqref="A2:H2"/>
    </sheetView>
  </sheetViews>
  <sheetFormatPr defaultRowHeight="15.75" x14ac:dyDescent="0.25"/>
  <cols>
    <col min="1" max="1" width="14.75" style="31" customWidth="1"/>
    <col min="2" max="2" width="117.625" customWidth="1"/>
    <col min="3" max="3" width="15.625" customWidth="1"/>
    <col min="4" max="4" width="13" customWidth="1"/>
    <col min="5" max="5" width="15.125" customWidth="1"/>
    <col min="6" max="6" width="13.25" customWidth="1"/>
    <col min="7" max="7" width="13.75" customWidth="1"/>
    <col min="8" max="8" width="15.125" customWidth="1"/>
  </cols>
  <sheetData>
    <row r="1" spans="1:8" ht="23.25" customHeight="1" x14ac:dyDescent="0.25">
      <c r="A1" s="64"/>
      <c r="B1" s="64"/>
      <c r="C1" s="64"/>
      <c r="D1" s="64"/>
      <c r="E1" s="76"/>
      <c r="F1" s="76"/>
      <c r="G1" s="76"/>
      <c r="H1" s="76"/>
    </row>
    <row r="2" spans="1:8" ht="23.25" x14ac:dyDescent="0.25">
      <c r="A2" s="77"/>
      <c r="B2" s="77"/>
      <c r="C2" s="77"/>
      <c r="D2" s="77"/>
      <c r="E2" s="77"/>
      <c r="F2" s="77"/>
      <c r="G2" s="77"/>
      <c r="H2" s="77"/>
    </row>
    <row r="3" spans="1:8" ht="23.45" customHeight="1" x14ac:dyDescent="0.25">
      <c r="A3" s="32"/>
      <c r="B3" s="79" t="s">
        <v>77</v>
      </c>
      <c r="C3" s="79"/>
      <c r="D3" s="79"/>
      <c r="E3" s="79"/>
      <c r="F3" s="79"/>
      <c r="G3" s="79"/>
      <c r="H3" s="79"/>
    </row>
    <row r="4" spans="1:8" ht="22.5" x14ac:dyDescent="0.25">
      <c r="A4" s="32"/>
      <c r="B4" s="78" t="s">
        <v>38</v>
      </c>
      <c r="C4" s="78"/>
      <c r="D4" s="78"/>
      <c r="E4" s="78"/>
      <c r="F4" s="78"/>
      <c r="G4" s="78"/>
      <c r="H4" s="78"/>
    </row>
    <row r="5" spans="1:8" ht="27" customHeight="1" x14ac:dyDescent="0.25">
      <c r="A5" s="33"/>
      <c r="B5" s="75" t="s">
        <v>84</v>
      </c>
      <c r="C5" s="75"/>
      <c r="D5" s="75"/>
      <c r="E5" s="75"/>
      <c r="F5" s="75"/>
      <c r="G5" s="75"/>
      <c r="H5" s="75"/>
    </row>
    <row r="6" spans="1:8" ht="20.25" x14ac:dyDescent="0.25">
      <c r="A6" s="34"/>
      <c r="B6" s="20"/>
      <c r="C6" s="20"/>
      <c r="D6" s="20"/>
      <c r="E6" s="20"/>
      <c r="F6" s="20"/>
      <c r="G6" s="20"/>
      <c r="H6" s="66" t="s">
        <v>63</v>
      </c>
    </row>
    <row r="7" spans="1:8" ht="1.5" customHeight="1" x14ac:dyDescent="0.25">
      <c r="A7" s="34"/>
      <c r="B7" s="5"/>
      <c r="C7" s="5"/>
      <c r="D7" s="5"/>
      <c r="E7" s="5"/>
      <c r="F7" s="5"/>
      <c r="G7" s="5"/>
      <c r="H7" s="5"/>
    </row>
    <row r="8" spans="1:8" ht="111" customHeight="1" x14ac:dyDescent="0.25">
      <c r="A8" s="28" t="s">
        <v>31</v>
      </c>
      <c r="B8" s="51" t="s">
        <v>0</v>
      </c>
      <c r="C8" s="37" t="s">
        <v>94</v>
      </c>
      <c r="D8" s="37" t="s">
        <v>85</v>
      </c>
      <c r="E8" s="37" t="s">
        <v>95</v>
      </c>
      <c r="F8" s="37" t="s">
        <v>86</v>
      </c>
      <c r="G8" s="37" t="s">
        <v>79</v>
      </c>
      <c r="H8" s="37" t="s">
        <v>87</v>
      </c>
    </row>
    <row r="9" spans="1:8" ht="16.5" customHeight="1" x14ac:dyDescent="0.25">
      <c r="A9" s="52">
        <v>10000000</v>
      </c>
      <c r="B9" s="53" t="s">
        <v>1</v>
      </c>
      <c r="C9" s="18">
        <f>C10+C14+C15+C16+C13</f>
        <v>4203</v>
      </c>
      <c r="D9" s="18">
        <f>SUM(D11:D16)</f>
        <v>6825.5999999999995</v>
      </c>
      <c r="E9" s="18">
        <f>E10+E11+E14+E15+E16+E13</f>
        <v>5270.8</v>
      </c>
      <c r="F9" s="18">
        <f>SUM(F11:F16)</f>
        <v>8868.2000000000007</v>
      </c>
      <c r="G9" s="18">
        <f>ROUND(F9/E9*100,1)</f>
        <v>168.3</v>
      </c>
      <c r="H9" s="39">
        <f>ROUND(F9/D9*100,1)</f>
        <v>129.9</v>
      </c>
    </row>
    <row r="10" spans="1:8" ht="18.75" hidden="1" x14ac:dyDescent="0.25">
      <c r="A10" s="52">
        <v>12000000</v>
      </c>
      <c r="B10" s="54" t="s">
        <v>35</v>
      </c>
      <c r="C10" s="18">
        <f>SUM(C11:C12)</f>
        <v>0</v>
      </c>
      <c r="D10" s="18">
        <f>SUM(D11:D12)</f>
        <v>-12.8</v>
      </c>
      <c r="E10" s="55"/>
      <c r="F10" s="55">
        <f>SUM(F11:F12)</f>
        <v>0</v>
      </c>
      <c r="G10" s="18" t="e">
        <f>ROUND(F10/E10*100,1)</f>
        <v>#DIV/0!</v>
      </c>
      <c r="H10" s="39">
        <f>ROUND(F10/D10*100,1)</f>
        <v>0</v>
      </c>
    </row>
    <row r="11" spans="1:8" ht="18.75" x14ac:dyDescent="0.25">
      <c r="A11" s="56">
        <v>12020900</v>
      </c>
      <c r="B11" s="16" t="s">
        <v>96</v>
      </c>
      <c r="C11" s="38"/>
      <c r="D11" s="72">
        <v>-12.8</v>
      </c>
      <c r="E11" s="38"/>
      <c r="F11" s="38"/>
      <c r="G11" s="18"/>
      <c r="H11" s="39"/>
    </row>
    <row r="12" spans="1:8" ht="18.75" hidden="1" x14ac:dyDescent="0.25">
      <c r="A12" s="56">
        <v>12030000</v>
      </c>
      <c r="B12" s="57" t="s">
        <v>27</v>
      </c>
      <c r="C12" s="58"/>
      <c r="D12" s="72"/>
      <c r="E12" s="58"/>
      <c r="F12" s="38"/>
      <c r="G12" s="18" t="e">
        <f>ROUND(F12/E12*100,1)</f>
        <v>#DIV/0!</v>
      </c>
      <c r="H12" s="11" t="e">
        <f t="shared" ref="H12:H28" si="0">ROUND(F12/D12*100,1)</f>
        <v>#DIV/0!</v>
      </c>
    </row>
    <row r="13" spans="1:8" ht="19.5" hidden="1" x14ac:dyDescent="0.25">
      <c r="A13" s="56">
        <v>19000000</v>
      </c>
      <c r="B13" s="53" t="s">
        <v>24</v>
      </c>
      <c r="C13" s="18"/>
      <c r="D13" s="73"/>
      <c r="E13" s="18"/>
      <c r="F13" s="18"/>
      <c r="G13" s="18" t="e">
        <f>ROUND(F13/E13*100,1)</f>
        <v>#DIV/0!</v>
      </c>
      <c r="H13" s="11" t="e">
        <f t="shared" si="0"/>
        <v>#DIV/0!</v>
      </c>
    </row>
    <row r="14" spans="1:8" ht="21" customHeight="1" x14ac:dyDescent="0.25">
      <c r="A14" s="56">
        <v>19010000</v>
      </c>
      <c r="B14" s="57" t="s">
        <v>25</v>
      </c>
      <c r="C14" s="38">
        <v>4203</v>
      </c>
      <c r="D14" s="72">
        <v>6838.4</v>
      </c>
      <c r="E14" s="38">
        <v>5270.8</v>
      </c>
      <c r="F14" s="38">
        <v>8868.2000000000007</v>
      </c>
      <c r="G14" s="38">
        <f>ROUND(F14/E14*100,1)</f>
        <v>168.3</v>
      </c>
      <c r="H14" s="11">
        <f t="shared" si="0"/>
        <v>129.69999999999999</v>
      </c>
    </row>
    <row r="15" spans="1:8" ht="37.5" hidden="1" x14ac:dyDescent="0.25">
      <c r="A15" s="56">
        <v>19020000</v>
      </c>
      <c r="B15" s="57" t="s">
        <v>48</v>
      </c>
      <c r="C15" s="38"/>
      <c r="D15" s="7"/>
      <c r="E15" s="38"/>
      <c r="F15" s="38"/>
      <c r="G15" s="38"/>
      <c r="H15" s="11" t="e">
        <f t="shared" si="0"/>
        <v>#DIV/0!</v>
      </c>
    </row>
    <row r="16" spans="1:8" ht="18" hidden="1" customHeight="1" x14ac:dyDescent="0.25">
      <c r="A16" s="59" t="s">
        <v>32</v>
      </c>
      <c r="B16" s="60" t="s">
        <v>26</v>
      </c>
      <c r="C16" s="38"/>
      <c r="D16" s="7"/>
      <c r="E16" s="38"/>
      <c r="F16" s="7"/>
      <c r="G16" s="18"/>
      <c r="H16" s="11"/>
    </row>
    <row r="17" spans="1:8" ht="19.5" x14ac:dyDescent="0.25">
      <c r="A17" s="52">
        <v>20000000</v>
      </c>
      <c r="B17" s="61" t="s">
        <v>2</v>
      </c>
      <c r="C17" s="18">
        <f>SUM(C18:C20,C21)</f>
        <v>235275.6</v>
      </c>
      <c r="D17" s="18">
        <f>SUM(D18:D20,D21)</f>
        <v>229792</v>
      </c>
      <c r="E17" s="18">
        <f>SUM(E18:E20,E21)</f>
        <v>143551.69999999998</v>
      </c>
      <c r="F17" s="18">
        <f>SUM(F18:F20,F21)</f>
        <v>196404.5</v>
      </c>
      <c r="G17" s="18">
        <f>ROUND(F17/E17*100,1)</f>
        <v>136.80000000000001</v>
      </c>
      <c r="H17" s="39">
        <f>ROUND(F17/D17*100,1)</f>
        <v>85.5</v>
      </c>
    </row>
    <row r="18" spans="1:8" ht="18.75" x14ac:dyDescent="0.25">
      <c r="A18" s="56">
        <v>21110000</v>
      </c>
      <c r="B18" s="16" t="s">
        <v>15</v>
      </c>
      <c r="C18" s="38">
        <v>88</v>
      </c>
      <c r="D18" s="72">
        <v>29.9</v>
      </c>
      <c r="E18" s="38">
        <v>30</v>
      </c>
      <c r="F18" s="38">
        <v>0.5</v>
      </c>
      <c r="G18" s="38">
        <f>ROUND(F18/E18*100,1)</f>
        <v>1.7</v>
      </c>
      <c r="H18" s="11">
        <f t="shared" si="0"/>
        <v>1.7</v>
      </c>
    </row>
    <row r="19" spans="1:8" ht="18.75" hidden="1" x14ac:dyDescent="0.25">
      <c r="A19" s="56">
        <v>24000000</v>
      </c>
      <c r="B19" s="16" t="s">
        <v>36</v>
      </c>
      <c r="C19" s="38"/>
      <c r="D19" s="72"/>
      <c r="E19" s="38"/>
      <c r="F19" s="38"/>
      <c r="G19" s="38"/>
      <c r="H19" s="11"/>
    </row>
    <row r="20" spans="1:8" ht="37.5" x14ac:dyDescent="0.25">
      <c r="A20" s="36">
        <v>24062100</v>
      </c>
      <c r="B20" s="16" t="s">
        <v>37</v>
      </c>
      <c r="C20" s="38">
        <v>200</v>
      </c>
      <c r="D20" s="72">
        <v>1361.1</v>
      </c>
      <c r="E20" s="38">
        <v>452.4</v>
      </c>
      <c r="F20" s="38">
        <v>3301.2</v>
      </c>
      <c r="G20" s="11" t="s">
        <v>89</v>
      </c>
      <c r="H20" s="11" t="s">
        <v>90</v>
      </c>
    </row>
    <row r="21" spans="1:8" s="71" customFormat="1" ht="17.25" customHeight="1" x14ac:dyDescent="0.25">
      <c r="A21" s="56">
        <v>25000000</v>
      </c>
      <c r="B21" s="16" t="s">
        <v>13</v>
      </c>
      <c r="C21" s="70">
        <v>234987.6</v>
      </c>
      <c r="D21" s="70">
        <v>228401</v>
      </c>
      <c r="E21" s="70">
        <v>143069.29999999999</v>
      </c>
      <c r="F21" s="70">
        <v>193102.8</v>
      </c>
      <c r="G21" s="38">
        <f>ROUND(F21/E21*100,1)</f>
        <v>135</v>
      </c>
      <c r="H21" s="11">
        <f t="shared" si="0"/>
        <v>84.5</v>
      </c>
    </row>
    <row r="22" spans="1:8" ht="27" customHeight="1" x14ac:dyDescent="0.25">
      <c r="A22" s="52">
        <v>30000000</v>
      </c>
      <c r="B22" s="61" t="s">
        <v>19</v>
      </c>
      <c r="C22" s="73"/>
      <c r="D22" s="73">
        <f>SUM(D23:D23)</f>
        <v>16773.2</v>
      </c>
      <c r="E22" s="73"/>
      <c r="F22" s="18">
        <f>SUM(F23:F23)</f>
        <v>659.1</v>
      </c>
      <c r="G22" s="38"/>
      <c r="H22" s="39">
        <f t="shared" si="0"/>
        <v>3.9</v>
      </c>
    </row>
    <row r="23" spans="1:8" ht="39.6" customHeight="1" x14ac:dyDescent="0.25">
      <c r="A23" s="56">
        <v>31030000</v>
      </c>
      <c r="B23" s="16" t="s">
        <v>28</v>
      </c>
      <c r="C23" s="11"/>
      <c r="D23" s="8">
        <v>16773.2</v>
      </c>
      <c r="E23" s="11"/>
      <c r="F23" s="11">
        <v>659.1</v>
      </c>
      <c r="G23" s="38"/>
      <c r="H23" s="11">
        <f t="shared" si="0"/>
        <v>3.9</v>
      </c>
    </row>
    <row r="24" spans="1:8" s="68" customFormat="1" ht="26.25" customHeight="1" x14ac:dyDescent="0.25">
      <c r="A24" s="67">
        <v>42000000</v>
      </c>
      <c r="B24" s="61" t="s">
        <v>72</v>
      </c>
      <c r="C24" s="39">
        <f>C25</f>
        <v>5085.6000000000004</v>
      </c>
      <c r="D24" s="39">
        <f>D25</f>
        <v>4161.6000000000004</v>
      </c>
      <c r="E24" s="39"/>
      <c r="F24" s="39"/>
      <c r="G24" s="18"/>
      <c r="H24" s="11"/>
    </row>
    <row r="25" spans="1:8" ht="38.25" customHeight="1" x14ac:dyDescent="0.25">
      <c r="A25" s="56">
        <v>42030000</v>
      </c>
      <c r="B25" s="16" t="s">
        <v>73</v>
      </c>
      <c r="C25" s="11">
        <v>5085.6000000000004</v>
      </c>
      <c r="D25" s="8">
        <v>4161.6000000000004</v>
      </c>
      <c r="E25" s="11"/>
      <c r="F25" s="11"/>
      <c r="G25" s="38"/>
      <c r="H25" s="11"/>
    </row>
    <row r="26" spans="1:8" ht="21" hidden="1" customHeight="1" x14ac:dyDescent="0.25">
      <c r="A26" s="52">
        <v>50000000</v>
      </c>
      <c r="B26" s="61" t="s">
        <v>12</v>
      </c>
      <c r="C26" s="18">
        <f>SUM(C27:C27)</f>
        <v>0</v>
      </c>
      <c r="D26" s="18">
        <f>SUM(D27:D27)</f>
        <v>0</v>
      </c>
      <c r="E26" s="18"/>
      <c r="F26" s="18"/>
      <c r="G26" s="18" t="e">
        <f>ROUND(F26/E26*100,1)</f>
        <v>#DIV/0!</v>
      </c>
      <c r="H26" s="39" t="e">
        <f t="shared" si="0"/>
        <v>#DIV/0!</v>
      </c>
    </row>
    <row r="27" spans="1:8" ht="21" hidden="1" customHeight="1" x14ac:dyDescent="0.25">
      <c r="A27" s="56">
        <v>50080000</v>
      </c>
      <c r="B27" s="16" t="s">
        <v>14</v>
      </c>
      <c r="C27" s="11"/>
      <c r="D27" s="11"/>
      <c r="E27" s="38"/>
      <c r="F27" s="38"/>
      <c r="G27" s="18" t="e">
        <f>ROUND(F27/E27*100,1)</f>
        <v>#DIV/0!</v>
      </c>
      <c r="H27" s="39" t="e">
        <f t="shared" si="0"/>
        <v>#DIV/0!</v>
      </c>
    </row>
    <row r="28" spans="1:8" ht="28.5" customHeight="1" x14ac:dyDescent="0.25">
      <c r="A28" s="56"/>
      <c r="B28" s="54" t="s">
        <v>16</v>
      </c>
      <c r="C28" s="18">
        <f>SUM(C9,C17,C22,C24,C26)</f>
        <v>244564.2</v>
      </c>
      <c r="D28" s="18">
        <f>SUM(D9,D17,D22,D24,D26)</f>
        <v>257552.40000000002</v>
      </c>
      <c r="E28" s="18">
        <f>SUM(E9,E17,E22,E24,E26)</f>
        <v>148822.49999999997</v>
      </c>
      <c r="F28" s="18">
        <f>SUM(F9,F17,F22,F24,F26)</f>
        <v>205931.80000000002</v>
      </c>
      <c r="G28" s="18">
        <f>ROUND(F28/E28*100,1)</f>
        <v>138.4</v>
      </c>
      <c r="H28" s="39">
        <f t="shared" si="0"/>
        <v>80</v>
      </c>
    </row>
    <row r="29" spans="1:8" ht="26.25" customHeight="1" x14ac:dyDescent="0.25">
      <c r="A29" s="52">
        <v>40000000</v>
      </c>
      <c r="B29" s="61" t="s">
        <v>3</v>
      </c>
      <c r="C29" s="18">
        <f>SUM(C30:C46)</f>
        <v>6143.6</v>
      </c>
      <c r="D29" s="18">
        <f>SUM(D30:D46)</f>
        <v>6143.6</v>
      </c>
      <c r="E29" s="18">
        <f>SUM(E30:E46)</f>
        <v>75716.5</v>
      </c>
      <c r="F29" s="18">
        <f>SUM(F30:F46)</f>
        <v>75713.5</v>
      </c>
      <c r="G29" s="18">
        <f>ROUND(F29/E29*100,1)</f>
        <v>100</v>
      </c>
      <c r="H29" s="39" t="s">
        <v>91</v>
      </c>
    </row>
    <row r="30" spans="1:8" ht="21.6" hidden="1" customHeight="1" x14ac:dyDescent="0.25">
      <c r="A30" s="56">
        <v>41030800</v>
      </c>
      <c r="B30" s="16" t="s">
        <v>20</v>
      </c>
      <c r="C30" s="11"/>
      <c r="D30" s="11"/>
      <c r="E30" s="18"/>
      <c r="F30" s="18"/>
      <c r="G30" s="18"/>
      <c r="H30" s="39"/>
    </row>
    <row r="31" spans="1:8" s="2" customFormat="1" ht="66" hidden="1" customHeight="1" x14ac:dyDescent="0.25">
      <c r="A31" s="56">
        <v>41033400</v>
      </c>
      <c r="B31" s="16" t="s">
        <v>23</v>
      </c>
      <c r="C31" s="11"/>
      <c r="D31" s="11"/>
      <c r="E31" s="11"/>
      <c r="F31" s="11"/>
      <c r="G31" s="18"/>
      <c r="H31" s="39"/>
    </row>
    <row r="32" spans="1:8" s="2" customFormat="1" ht="56.25" hidden="1" x14ac:dyDescent="0.25">
      <c r="A32" s="56">
        <v>41034300</v>
      </c>
      <c r="B32" s="16" t="s">
        <v>46</v>
      </c>
      <c r="C32" s="11"/>
      <c r="D32" s="11"/>
      <c r="E32" s="11"/>
      <c r="F32" s="11"/>
      <c r="G32" s="18"/>
      <c r="H32" s="39"/>
    </row>
    <row r="33" spans="1:8" s="2" customFormat="1" ht="37.5" hidden="1" x14ac:dyDescent="0.25">
      <c r="A33" s="56">
        <v>41033300</v>
      </c>
      <c r="B33" s="16" t="s">
        <v>50</v>
      </c>
      <c r="C33" s="11"/>
      <c r="D33" s="11"/>
      <c r="E33" s="11"/>
      <c r="F33" s="11"/>
      <c r="G33" s="18"/>
      <c r="H33" s="39"/>
    </row>
    <row r="34" spans="1:8" s="2" customFormat="1" ht="36.75" customHeight="1" x14ac:dyDescent="0.25">
      <c r="A34" s="56">
        <v>41033300</v>
      </c>
      <c r="B34" s="16" t="s">
        <v>78</v>
      </c>
      <c r="C34" s="11">
        <v>1428.9</v>
      </c>
      <c r="D34" s="11">
        <v>1428.9</v>
      </c>
      <c r="E34" s="11"/>
      <c r="F34" s="11"/>
      <c r="G34" s="38"/>
      <c r="H34" s="39"/>
    </row>
    <row r="35" spans="1:8" ht="24.75" customHeight="1" x14ac:dyDescent="0.25">
      <c r="A35" s="56">
        <v>41033900</v>
      </c>
      <c r="B35" s="16" t="s">
        <v>69</v>
      </c>
      <c r="C35" s="11"/>
      <c r="D35" s="11"/>
      <c r="E35" s="11">
        <v>30353.5</v>
      </c>
      <c r="F35" s="11">
        <v>30353.5</v>
      </c>
      <c r="G35" s="38">
        <f>ROUND(F35/E35*100,1)</f>
        <v>100</v>
      </c>
      <c r="H35" s="38"/>
    </row>
    <row r="36" spans="1:8" s="2" customFormat="1" ht="39.75" customHeight="1" x14ac:dyDescent="0.25">
      <c r="A36" s="56">
        <v>41034200</v>
      </c>
      <c r="B36" s="57" t="s">
        <v>82</v>
      </c>
      <c r="C36" s="11"/>
      <c r="D36" s="11"/>
      <c r="E36" s="11">
        <v>140</v>
      </c>
      <c r="F36" s="11">
        <v>137</v>
      </c>
      <c r="G36" s="38">
        <f>ROUND(F36/E36*100,1)</f>
        <v>97.9</v>
      </c>
      <c r="H36" s="39"/>
    </row>
    <row r="37" spans="1:8" s="2" customFormat="1" ht="39" customHeight="1" x14ac:dyDescent="0.25">
      <c r="A37" s="56">
        <v>41035400</v>
      </c>
      <c r="B37" s="57" t="s">
        <v>83</v>
      </c>
      <c r="C37" s="11"/>
      <c r="D37" s="38"/>
      <c r="E37" s="11">
        <v>86.9</v>
      </c>
      <c r="F37" s="38">
        <v>86.9</v>
      </c>
      <c r="G37" s="38">
        <f>ROUND(F37/E37*100,1)</f>
        <v>100</v>
      </c>
      <c r="H37" s="39"/>
    </row>
    <row r="38" spans="1:8" ht="1.5" hidden="1" customHeight="1" x14ac:dyDescent="0.25">
      <c r="A38" s="56">
        <v>41036600</v>
      </c>
      <c r="B38" s="16" t="s">
        <v>57</v>
      </c>
      <c r="C38" s="11"/>
      <c r="D38" s="11"/>
      <c r="E38" s="11"/>
      <c r="F38" s="11"/>
      <c r="G38" s="38"/>
      <c r="H38" s="11"/>
    </row>
    <row r="39" spans="1:8" ht="12.75" hidden="1" customHeight="1" x14ac:dyDescent="0.25">
      <c r="A39" s="56">
        <v>41034800</v>
      </c>
      <c r="B39" s="16" t="s">
        <v>68</v>
      </c>
      <c r="C39" s="11"/>
      <c r="D39" s="8"/>
      <c r="E39" s="11"/>
      <c r="F39" s="11"/>
      <c r="G39" s="38"/>
      <c r="H39" s="11"/>
    </row>
    <row r="40" spans="1:8" ht="9" hidden="1" customHeight="1" x14ac:dyDescent="0.25">
      <c r="A40" s="56">
        <v>41036600</v>
      </c>
      <c r="B40" s="16" t="s">
        <v>64</v>
      </c>
      <c r="C40" s="11"/>
      <c r="D40" s="11"/>
      <c r="E40" s="11"/>
      <c r="F40" s="11"/>
      <c r="G40" s="38"/>
      <c r="H40" s="11"/>
    </row>
    <row r="41" spans="1:8" ht="10.5" hidden="1" customHeight="1" x14ac:dyDescent="0.25">
      <c r="A41" s="56">
        <v>41037300</v>
      </c>
      <c r="B41" s="16" t="s">
        <v>56</v>
      </c>
      <c r="C41" s="11"/>
      <c r="D41" s="8"/>
      <c r="E41" s="11"/>
      <c r="F41" s="11"/>
      <c r="G41" s="38"/>
      <c r="H41" s="38"/>
    </row>
    <row r="42" spans="1:8" ht="15" hidden="1" customHeight="1" x14ac:dyDescent="0.25">
      <c r="A42" s="56">
        <v>41053700</v>
      </c>
      <c r="B42" s="16" t="s">
        <v>59</v>
      </c>
      <c r="C42" s="11"/>
      <c r="D42" s="8"/>
      <c r="E42" s="11"/>
      <c r="F42" s="11"/>
      <c r="G42" s="38"/>
      <c r="H42" s="38"/>
    </row>
    <row r="43" spans="1:8" ht="11.25" hidden="1" customHeight="1" x14ac:dyDescent="0.25">
      <c r="A43" s="56"/>
      <c r="B43" s="16"/>
      <c r="C43" s="11"/>
      <c r="D43" s="11"/>
      <c r="E43" s="11"/>
      <c r="F43" s="11"/>
      <c r="G43" s="38"/>
      <c r="H43" s="38"/>
    </row>
    <row r="44" spans="1:8" ht="24.6" customHeight="1" x14ac:dyDescent="0.25">
      <c r="A44" s="56">
        <v>41053900</v>
      </c>
      <c r="B44" s="16" t="s">
        <v>55</v>
      </c>
      <c r="C44" s="11">
        <v>4714.7</v>
      </c>
      <c r="D44" s="11">
        <v>4714.7</v>
      </c>
      <c r="E44" s="11">
        <v>45136.1</v>
      </c>
      <c r="F44" s="11">
        <v>45136.1</v>
      </c>
      <c r="G44" s="38">
        <f>ROUND(F44/E44*100,1)</f>
        <v>100</v>
      </c>
      <c r="H44" s="11" t="s">
        <v>92</v>
      </c>
    </row>
    <row r="45" spans="1:8" ht="22.15" hidden="1" customHeight="1" x14ac:dyDescent="0.25">
      <c r="A45" s="56">
        <v>41054100</v>
      </c>
      <c r="B45" s="16" t="s">
        <v>58</v>
      </c>
      <c r="C45" s="11"/>
      <c r="D45" s="11"/>
      <c r="E45" s="11"/>
      <c r="F45" s="11"/>
      <c r="G45" s="38"/>
      <c r="H45" s="39"/>
    </row>
    <row r="46" spans="1:8" ht="27" hidden="1" customHeight="1" x14ac:dyDescent="0.25">
      <c r="A46" s="56"/>
      <c r="B46" s="62" t="s">
        <v>21</v>
      </c>
      <c r="C46" s="11"/>
      <c r="D46" s="11"/>
      <c r="E46" s="11"/>
      <c r="F46" s="11"/>
      <c r="G46" s="38" t="e">
        <f>ROUND(F46/E46*100,1)</f>
        <v>#DIV/0!</v>
      </c>
      <c r="H46" s="39" t="e">
        <f>ROUND(F46/D46*100,1)</f>
        <v>#DIV/0!</v>
      </c>
    </row>
    <row r="47" spans="1:8" ht="18.75" x14ac:dyDescent="0.25">
      <c r="A47" s="56"/>
      <c r="B47" s="54" t="s">
        <v>4</v>
      </c>
      <c r="C47" s="39">
        <f>SUM(C28,C29,)</f>
        <v>250707.80000000002</v>
      </c>
      <c r="D47" s="39">
        <f>SUM(D28,D29)</f>
        <v>263696</v>
      </c>
      <c r="E47" s="39">
        <f>SUM(E28,E29)</f>
        <v>224538.99999999997</v>
      </c>
      <c r="F47" s="39">
        <f>SUM(F28,F29)</f>
        <v>281645.30000000005</v>
      </c>
      <c r="G47" s="18">
        <f>ROUND(F47/E47*100,1)</f>
        <v>125.4</v>
      </c>
      <c r="H47" s="39">
        <f>ROUND(F47/D47*100,1)</f>
        <v>106.8</v>
      </c>
    </row>
    <row r="48" spans="1:8" ht="48.75" customHeight="1" x14ac:dyDescent="0.25">
      <c r="B48" s="3"/>
      <c r="C48" s="3"/>
      <c r="D48" s="3"/>
      <c r="E48" s="3"/>
      <c r="F48" s="4"/>
      <c r="G48" s="4"/>
      <c r="H48" s="4"/>
    </row>
  </sheetData>
  <dataConsolidate/>
  <mergeCells count="5">
    <mergeCell ref="B5:H5"/>
    <mergeCell ref="E1:H1"/>
    <mergeCell ref="A2:H2"/>
    <mergeCell ref="B4:H4"/>
    <mergeCell ref="B3:H3"/>
  </mergeCells>
  <phoneticPr fontId="0" type="noConversion"/>
  <printOptions horizontalCentered="1"/>
  <pageMargins left="0.19685039370078741" right="0.19685039370078741" top="0.59055118110236227" bottom="0.19685039370078741" header="0.11811023622047245" footer="0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BCB33-EA7A-4663-AB97-4E3D97B1069B}">
  <sheetPr>
    <pageSetUpPr fitToPage="1"/>
  </sheetPr>
  <dimension ref="A1:H41"/>
  <sheetViews>
    <sheetView showZeros="0" view="pageBreakPreview" zoomScale="75" zoomScaleNormal="75" zoomScaleSheetLayoutView="75" workbookViewId="0">
      <selection activeCell="B4" sqref="B4"/>
    </sheetView>
  </sheetViews>
  <sheetFormatPr defaultRowHeight="15.75" x14ac:dyDescent="0.25"/>
  <cols>
    <col min="1" max="1" width="12.625" style="31" customWidth="1"/>
    <col min="2" max="2" width="79.75" customWidth="1"/>
    <col min="3" max="3" width="18.25" customWidth="1"/>
    <col min="4" max="4" width="14" customWidth="1"/>
    <col min="5" max="5" width="19" customWidth="1"/>
    <col min="6" max="8" width="16.75" customWidth="1"/>
  </cols>
  <sheetData>
    <row r="1" spans="1:8" ht="15.6" customHeight="1" x14ac:dyDescent="0.25">
      <c r="A1" s="34"/>
      <c r="B1" s="20"/>
      <c r="C1" s="20"/>
      <c r="D1" s="20"/>
      <c r="E1" s="20"/>
      <c r="F1" s="20"/>
      <c r="G1" s="20"/>
      <c r="H1" s="66" t="s">
        <v>63</v>
      </c>
    </row>
    <row r="2" spans="1:8" ht="1.5" customHeight="1" x14ac:dyDescent="0.25">
      <c r="A2" s="34"/>
      <c r="B2" s="5"/>
      <c r="C2" s="5"/>
      <c r="D2" s="5"/>
      <c r="E2" s="5"/>
      <c r="F2" s="5"/>
      <c r="G2" s="5"/>
      <c r="H2" s="5"/>
    </row>
    <row r="3" spans="1:8" ht="110.45" customHeight="1" x14ac:dyDescent="0.25">
      <c r="A3" s="27" t="s">
        <v>47</v>
      </c>
      <c r="B3" s="15" t="s">
        <v>5</v>
      </c>
      <c r="C3" s="14" t="s">
        <v>74</v>
      </c>
      <c r="D3" s="37" t="s">
        <v>85</v>
      </c>
      <c r="E3" s="14" t="s">
        <v>80</v>
      </c>
      <c r="F3" s="74" t="s">
        <v>86</v>
      </c>
      <c r="G3" s="14" t="s">
        <v>79</v>
      </c>
      <c r="H3" s="37" t="s">
        <v>88</v>
      </c>
    </row>
    <row r="4" spans="1:8" ht="21" customHeight="1" x14ac:dyDescent="0.25">
      <c r="A4" s="41">
        <v>100</v>
      </c>
      <c r="B4" s="16" t="s">
        <v>33</v>
      </c>
      <c r="C4" s="44"/>
      <c r="D4" s="50"/>
      <c r="E4" s="45">
        <v>40</v>
      </c>
      <c r="F4" s="45">
        <v>40</v>
      </c>
      <c r="G4" s="38">
        <f>ROUND(F4/E4*100,1)</f>
        <v>100</v>
      </c>
      <c r="H4" s="46"/>
    </row>
    <row r="5" spans="1:8" ht="18.75" x14ac:dyDescent="0.25">
      <c r="A5" s="28" t="s">
        <v>39</v>
      </c>
      <c r="B5" s="10" t="s">
        <v>6</v>
      </c>
      <c r="C5" s="45">
        <v>310814.7</v>
      </c>
      <c r="D5" s="45">
        <v>274604.59999999998</v>
      </c>
      <c r="E5" s="45">
        <v>339403.8</v>
      </c>
      <c r="F5" s="45">
        <v>305656.09999999998</v>
      </c>
      <c r="G5" s="38">
        <f>ROUND(F5/E5*100,1)</f>
        <v>90.1</v>
      </c>
      <c r="H5" s="47">
        <f t="shared" ref="H5:H10" si="0">ROUND(F5/D5*100,1)</f>
        <v>111.3</v>
      </c>
    </row>
    <row r="6" spans="1:8" ht="18.75" x14ac:dyDescent="0.25">
      <c r="A6" s="28" t="s">
        <v>40</v>
      </c>
      <c r="B6" s="10" t="s">
        <v>7</v>
      </c>
      <c r="C6" s="45">
        <v>92820.1</v>
      </c>
      <c r="D6" s="45">
        <v>92170.1</v>
      </c>
      <c r="E6" s="45">
        <v>28079.200000000001</v>
      </c>
      <c r="F6" s="45">
        <v>26267.8</v>
      </c>
      <c r="G6" s="38">
        <f t="shared" ref="G6:G31" si="1">ROUND(F6/E6*100,1)</f>
        <v>93.5</v>
      </c>
      <c r="H6" s="47">
        <f t="shared" si="0"/>
        <v>28.5</v>
      </c>
    </row>
    <row r="7" spans="1:8" ht="18.75" x14ac:dyDescent="0.25">
      <c r="A7" s="28" t="s">
        <v>41</v>
      </c>
      <c r="B7" s="10" t="s">
        <v>8</v>
      </c>
      <c r="C7" s="45">
        <v>48980</v>
      </c>
      <c r="D7" s="45">
        <v>46058.1</v>
      </c>
      <c r="E7" s="45">
        <v>52522.5</v>
      </c>
      <c r="F7" s="45">
        <v>49714.3</v>
      </c>
      <c r="G7" s="38">
        <f t="shared" si="1"/>
        <v>94.7</v>
      </c>
      <c r="H7" s="47">
        <f t="shared" si="0"/>
        <v>107.9</v>
      </c>
    </row>
    <row r="8" spans="1:8" ht="11.25" hidden="1" customHeight="1" x14ac:dyDescent="0.25">
      <c r="A8" s="28">
        <v>6000</v>
      </c>
      <c r="B8" s="10" t="s">
        <v>18</v>
      </c>
      <c r="C8" s="63"/>
      <c r="D8" s="45"/>
      <c r="E8" s="63"/>
      <c r="F8" s="45"/>
      <c r="G8" s="38" t="e">
        <f t="shared" si="1"/>
        <v>#DIV/0!</v>
      </c>
      <c r="H8" s="47" t="e">
        <f t="shared" si="0"/>
        <v>#DIV/0!</v>
      </c>
    </row>
    <row r="9" spans="1:8" ht="20.25" customHeight="1" x14ac:dyDescent="0.25">
      <c r="A9" s="28" t="s">
        <v>42</v>
      </c>
      <c r="B9" s="10" t="s">
        <v>9</v>
      </c>
      <c r="C9" s="63">
        <v>4358</v>
      </c>
      <c r="D9" s="45">
        <v>4122.8999999999996</v>
      </c>
      <c r="E9" s="63">
        <v>4665.1000000000004</v>
      </c>
      <c r="F9" s="45">
        <v>4147.3999999999996</v>
      </c>
      <c r="G9" s="38">
        <f t="shared" si="1"/>
        <v>88.9</v>
      </c>
      <c r="H9" s="47">
        <f t="shared" si="0"/>
        <v>100.6</v>
      </c>
    </row>
    <row r="10" spans="1:8" ht="17.25" customHeight="1" x14ac:dyDescent="0.25">
      <c r="A10" s="28" t="s">
        <v>43</v>
      </c>
      <c r="B10" s="10" t="s">
        <v>10</v>
      </c>
      <c r="C10" s="45">
        <v>282.8</v>
      </c>
      <c r="D10" s="45">
        <v>282.89999999999998</v>
      </c>
      <c r="E10" s="45">
        <v>805.8</v>
      </c>
      <c r="F10" s="45">
        <v>304.60000000000002</v>
      </c>
      <c r="G10" s="38">
        <f t="shared" si="1"/>
        <v>37.799999999999997</v>
      </c>
      <c r="H10" s="47">
        <f t="shared" si="0"/>
        <v>107.7</v>
      </c>
    </row>
    <row r="11" spans="1:8" ht="22.5" customHeight="1" x14ac:dyDescent="0.25">
      <c r="A11" s="28" t="s">
        <v>49</v>
      </c>
      <c r="B11" s="10" t="s">
        <v>18</v>
      </c>
      <c r="C11" s="45"/>
      <c r="D11" s="45"/>
      <c r="E11" s="45">
        <v>5191.8</v>
      </c>
      <c r="F11" s="45">
        <v>1031.8</v>
      </c>
      <c r="G11" s="38">
        <f t="shared" si="1"/>
        <v>19.899999999999999</v>
      </c>
      <c r="H11" s="46"/>
    </row>
    <row r="12" spans="1:8" ht="22.5" customHeight="1" x14ac:dyDescent="0.25">
      <c r="A12" s="28">
        <v>7100</v>
      </c>
      <c r="B12" s="10" t="s">
        <v>53</v>
      </c>
      <c r="C12" s="45"/>
      <c r="D12" s="12"/>
      <c r="E12" s="45">
        <v>202.5</v>
      </c>
      <c r="F12" s="45">
        <v>202.5</v>
      </c>
      <c r="G12" s="38">
        <f t="shared" si="1"/>
        <v>100</v>
      </c>
      <c r="H12" s="46"/>
    </row>
    <row r="13" spans="1:8" ht="3" hidden="1" customHeight="1" x14ac:dyDescent="0.25">
      <c r="A13" s="28">
        <v>7300</v>
      </c>
      <c r="B13" s="10" t="s">
        <v>51</v>
      </c>
      <c r="C13" s="45"/>
      <c r="D13" s="45"/>
      <c r="E13" s="45"/>
      <c r="F13" s="45"/>
      <c r="G13" s="38"/>
      <c r="H13" s="7"/>
    </row>
    <row r="14" spans="1:8" ht="21.75" customHeight="1" x14ac:dyDescent="0.25">
      <c r="A14" s="28">
        <v>7400</v>
      </c>
      <c r="B14" s="10" t="s">
        <v>52</v>
      </c>
      <c r="C14" s="45">
        <v>345419.7</v>
      </c>
      <c r="D14" s="45">
        <v>245428</v>
      </c>
      <c r="E14" s="45">
        <v>99952.9</v>
      </c>
      <c r="F14" s="45">
        <v>82218.399999999994</v>
      </c>
      <c r="G14" s="38">
        <f t="shared" si="1"/>
        <v>82.3</v>
      </c>
      <c r="H14" s="47">
        <f>ROUND(F14/D14*100,1)</f>
        <v>33.5</v>
      </c>
    </row>
    <row r="15" spans="1:8" ht="22.5" hidden="1" customHeight="1" x14ac:dyDescent="0.25">
      <c r="A15" s="28">
        <v>7500</v>
      </c>
      <c r="B15" s="10" t="s">
        <v>65</v>
      </c>
      <c r="C15" s="45"/>
      <c r="D15" s="45"/>
      <c r="E15" s="45"/>
      <c r="F15" s="45"/>
      <c r="G15" s="38"/>
      <c r="H15" s="47"/>
    </row>
    <row r="16" spans="1:8" ht="18.75" customHeight="1" x14ac:dyDescent="0.25">
      <c r="A16" s="28">
        <v>7600</v>
      </c>
      <c r="B16" s="10" t="s">
        <v>66</v>
      </c>
      <c r="C16" s="45"/>
      <c r="D16" s="44"/>
      <c r="E16" s="45">
        <v>99.9</v>
      </c>
      <c r="F16" s="45">
        <v>99.9</v>
      </c>
      <c r="G16" s="38">
        <f t="shared" si="1"/>
        <v>100</v>
      </c>
      <c r="H16" s="47"/>
    </row>
    <row r="17" spans="1:8" ht="42" customHeight="1" x14ac:dyDescent="0.25">
      <c r="A17" s="27">
        <v>7700</v>
      </c>
      <c r="B17" s="10" t="s">
        <v>75</v>
      </c>
      <c r="C17" s="45">
        <v>256.5</v>
      </c>
      <c r="D17" s="45">
        <v>221.5</v>
      </c>
      <c r="E17" s="45">
        <v>35</v>
      </c>
      <c r="F17" s="38">
        <v>18.600000000000001</v>
      </c>
      <c r="G17" s="38">
        <f t="shared" si="1"/>
        <v>53.1</v>
      </c>
      <c r="H17" s="47">
        <f>ROUND(F17/D17*100,1)</f>
        <v>8.4</v>
      </c>
    </row>
    <row r="18" spans="1:8" ht="20.25" customHeight="1" x14ac:dyDescent="0.25">
      <c r="A18" s="27">
        <v>8000</v>
      </c>
      <c r="B18" s="10" t="s">
        <v>61</v>
      </c>
      <c r="C18" s="45">
        <v>1340</v>
      </c>
      <c r="D18" s="45">
        <v>802.6</v>
      </c>
      <c r="E18" s="45">
        <v>1645</v>
      </c>
      <c r="F18" s="45">
        <v>900.3</v>
      </c>
      <c r="G18" s="38">
        <f t="shared" si="1"/>
        <v>54.7</v>
      </c>
      <c r="H18" s="47">
        <f>ROUND(F18/D18*100,1)</f>
        <v>112.2</v>
      </c>
    </row>
    <row r="19" spans="1:8" ht="21.75" hidden="1" customHeight="1" x14ac:dyDescent="0.25">
      <c r="A19" s="27">
        <v>9320</v>
      </c>
      <c r="B19" s="10" t="s">
        <v>54</v>
      </c>
      <c r="C19" s="45"/>
      <c r="D19" s="12"/>
      <c r="E19" s="45"/>
      <c r="F19" s="45"/>
      <c r="G19" s="38"/>
      <c r="H19" s="47"/>
    </row>
    <row r="20" spans="1:8" ht="21" customHeight="1" x14ac:dyDescent="0.25">
      <c r="A20" s="27">
        <v>8500</v>
      </c>
      <c r="B20" s="10" t="s">
        <v>70</v>
      </c>
      <c r="C20" s="45">
        <v>1428.9</v>
      </c>
      <c r="D20" s="12"/>
      <c r="E20" s="45"/>
      <c r="F20" s="45"/>
      <c r="G20" s="38"/>
      <c r="H20" s="47"/>
    </row>
    <row r="21" spans="1:8" ht="13.5" hidden="1" customHeight="1" x14ac:dyDescent="0.25">
      <c r="A21" s="27">
        <v>9570</v>
      </c>
      <c r="B21" s="10" t="s">
        <v>58</v>
      </c>
      <c r="C21" s="45"/>
      <c r="D21" s="12"/>
      <c r="E21" s="45"/>
      <c r="F21" s="45"/>
      <c r="G21" s="38" t="e">
        <f t="shared" si="1"/>
        <v>#DIV/0!</v>
      </c>
      <c r="H21" s="47" t="e">
        <f>ROUND(F21/D21*100,1)</f>
        <v>#DIV/0!</v>
      </c>
    </row>
    <row r="22" spans="1:8" ht="12" hidden="1" customHeight="1" x14ac:dyDescent="0.25">
      <c r="A22" s="27">
        <v>9750</v>
      </c>
      <c r="B22" s="10" t="s">
        <v>59</v>
      </c>
      <c r="C22" s="45"/>
      <c r="D22" s="12"/>
      <c r="E22" s="45"/>
      <c r="F22" s="45"/>
      <c r="G22" s="38" t="e">
        <f t="shared" si="1"/>
        <v>#DIV/0!</v>
      </c>
      <c r="H22" s="47" t="e">
        <f>ROUND(F22/D22*100,1)</f>
        <v>#DIV/0!</v>
      </c>
    </row>
    <row r="23" spans="1:8" ht="17.25" hidden="1" customHeight="1" x14ac:dyDescent="0.25">
      <c r="A23" s="27"/>
      <c r="B23" s="10"/>
      <c r="C23" s="45"/>
      <c r="D23" s="50"/>
      <c r="E23" s="45"/>
      <c r="F23" s="45"/>
      <c r="G23" s="38"/>
      <c r="H23" s="46"/>
    </row>
    <row r="24" spans="1:8" ht="42" hidden="1" customHeight="1" x14ac:dyDescent="0.25">
      <c r="A24" s="27">
        <v>9310</v>
      </c>
      <c r="B24" s="10" t="s">
        <v>71</v>
      </c>
      <c r="C24" s="45"/>
      <c r="D24" s="50"/>
      <c r="E24" s="45"/>
      <c r="F24" s="45"/>
      <c r="G24" s="38"/>
      <c r="H24" s="46"/>
    </row>
    <row r="25" spans="1:8" ht="42.75" customHeight="1" x14ac:dyDescent="0.25">
      <c r="A25" s="27">
        <v>9320</v>
      </c>
      <c r="B25" s="10" t="s">
        <v>54</v>
      </c>
      <c r="C25" s="45">
        <v>103408.2</v>
      </c>
      <c r="D25" s="45">
        <v>84905.9</v>
      </c>
      <c r="E25" s="45">
        <v>18502.2</v>
      </c>
      <c r="F25" s="45">
        <v>16815.8</v>
      </c>
      <c r="G25" s="38">
        <f t="shared" si="1"/>
        <v>90.9</v>
      </c>
      <c r="H25" s="47">
        <f>ROUND(F25/D25*100,1)</f>
        <v>19.8</v>
      </c>
    </row>
    <row r="26" spans="1:8" ht="21.75" hidden="1" customHeight="1" x14ac:dyDescent="0.25">
      <c r="A26" s="27">
        <v>9740</v>
      </c>
      <c r="B26" s="10" t="s">
        <v>81</v>
      </c>
      <c r="C26" s="45"/>
      <c r="D26" s="45"/>
      <c r="E26" s="45"/>
      <c r="F26" s="45"/>
      <c r="G26" s="38"/>
      <c r="H26" s="46"/>
    </row>
    <row r="27" spans="1:8" ht="22.5" hidden="1" customHeight="1" x14ac:dyDescent="0.25">
      <c r="A27" s="42" t="s">
        <v>44</v>
      </c>
      <c r="B27" s="10" t="s">
        <v>29</v>
      </c>
      <c r="C27" s="45"/>
      <c r="D27" s="8"/>
      <c r="E27" s="45"/>
      <c r="F27" s="45"/>
      <c r="G27" s="38" t="e">
        <f t="shared" si="1"/>
        <v>#DIV/0!</v>
      </c>
      <c r="H27" s="47" t="e">
        <f>ROUND(F27/D27*100,1)</f>
        <v>#DIV/0!</v>
      </c>
    </row>
    <row r="28" spans="1:8" ht="23.25" hidden="1" customHeight="1" x14ac:dyDescent="0.25">
      <c r="A28" s="42" t="s">
        <v>45</v>
      </c>
      <c r="B28" s="10" t="s">
        <v>30</v>
      </c>
      <c r="C28" s="45"/>
      <c r="D28" s="8"/>
      <c r="E28" s="45"/>
      <c r="F28" s="45"/>
      <c r="G28" s="38" t="e">
        <f t="shared" si="1"/>
        <v>#DIV/0!</v>
      </c>
      <c r="H28" s="47" t="e">
        <f>ROUND(F28/D28*100,1)</f>
        <v>#DIV/0!</v>
      </c>
    </row>
    <row r="29" spans="1:8" ht="22.5" customHeight="1" x14ac:dyDescent="0.25">
      <c r="A29" s="42">
        <v>9740</v>
      </c>
      <c r="B29" s="10" t="s">
        <v>81</v>
      </c>
      <c r="C29" s="45"/>
      <c r="D29" s="8"/>
      <c r="E29" s="45">
        <v>12592.7</v>
      </c>
      <c r="F29" s="45">
        <v>10563.4</v>
      </c>
      <c r="G29" s="38">
        <f t="shared" si="1"/>
        <v>83.9</v>
      </c>
      <c r="H29" s="47"/>
    </row>
    <row r="30" spans="1:8" ht="22.5" customHeight="1" x14ac:dyDescent="0.25">
      <c r="A30" s="27">
        <v>9770</v>
      </c>
      <c r="B30" s="10" t="s">
        <v>55</v>
      </c>
      <c r="C30" s="45">
        <v>8362.6</v>
      </c>
      <c r="D30" s="45">
        <v>6854</v>
      </c>
      <c r="E30" s="45">
        <v>4165.1000000000004</v>
      </c>
      <c r="F30" s="45">
        <v>4102</v>
      </c>
      <c r="G30" s="38">
        <f t="shared" si="1"/>
        <v>98.5</v>
      </c>
      <c r="H30" s="47">
        <f>ROUND(F30/D30*100,1)</f>
        <v>59.8</v>
      </c>
    </row>
    <row r="31" spans="1:8" ht="40.15" customHeight="1" x14ac:dyDescent="0.25">
      <c r="A31" s="42">
        <v>9800</v>
      </c>
      <c r="B31" s="10" t="s">
        <v>62</v>
      </c>
      <c r="C31" s="45">
        <v>5000</v>
      </c>
      <c r="D31" s="45">
        <v>4507.3</v>
      </c>
      <c r="E31" s="45">
        <v>58325.5</v>
      </c>
      <c r="F31" s="45">
        <v>56845.599999999999</v>
      </c>
      <c r="G31" s="38">
        <f t="shared" si="1"/>
        <v>97.5</v>
      </c>
      <c r="H31" s="47" t="s">
        <v>93</v>
      </c>
    </row>
    <row r="32" spans="1:8" ht="28.5" customHeight="1" x14ac:dyDescent="0.25">
      <c r="A32" s="43"/>
      <c r="B32" s="6" t="s">
        <v>17</v>
      </c>
      <c r="C32" s="48">
        <f>SUM(C4:C31)</f>
        <v>922471.5</v>
      </c>
      <c r="D32" s="48">
        <f>SUM(D4:D31)</f>
        <v>759957.9</v>
      </c>
      <c r="E32" s="48">
        <f>SUM(E4:E31)</f>
        <v>626228.99999999988</v>
      </c>
      <c r="F32" s="48">
        <f>SUM(F4:F31)</f>
        <v>558928.49999999988</v>
      </c>
      <c r="G32" s="49">
        <f t="shared" ref="G32:G37" si="2">ROUND(F32/E32*100,1)</f>
        <v>89.3</v>
      </c>
      <c r="H32" s="69">
        <f>ROUND(F32/D32*100,1)</f>
        <v>73.5</v>
      </c>
    </row>
    <row r="33" spans="1:8" ht="21" hidden="1" customHeight="1" x14ac:dyDescent="0.25">
      <c r="A33" s="29"/>
      <c r="B33" s="21" t="s">
        <v>20</v>
      </c>
      <c r="C33" s="19"/>
      <c r="D33" s="8"/>
      <c r="E33" s="12"/>
      <c r="F33" s="12"/>
      <c r="G33" s="7" t="e">
        <f t="shared" si="2"/>
        <v>#DIV/0!</v>
      </c>
      <c r="H33" s="12"/>
    </row>
    <row r="34" spans="1:8" ht="112.5" hidden="1" customHeight="1" x14ac:dyDescent="0.25">
      <c r="A34" s="29"/>
      <c r="B34" s="17" t="s">
        <v>60</v>
      </c>
      <c r="C34" s="8"/>
      <c r="D34" s="8"/>
      <c r="E34" s="12"/>
      <c r="F34" s="12"/>
      <c r="G34" s="7" t="e">
        <f t="shared" si="2"/>
        <v>#DIV/0!</v>
      </c>
      <c r="H34" s="12"/>
    </row>
    <row r="35" spans="1:8" ht="37.5" hidden="1" x14ac:dyDescent="0.25">
      <c r="A35" s="30"/>
      <c r="B35" s="21" t="s">
        <v>34</v>
      </c>
      <c r="C35" s="12"/>
      <c r="D35" s="12"/>
      <c r="E35" s="12"/>
      <c r="F35" s="12"/>
      <c r="G35" s="7" t="e">
        <f t="shared" si="2"/>
        <v>#DIV/0!</v>
      </c>
      <c r="H35" s="12"/>
    </row>
    <row r="36" spans="1:8" ht="18.75" hidden="1" x14ac:dyDescent="0.25">
      <c r="A36" s="40"/>
      <c r="B36" s="25" t="s">
        <v>22</v>
      </c>
      <c r="C36" s="12"/>
      <c r="D36" s="26"/>
      <c r="E36" s="12"/>
      <c r="F36" s="12"/>
      <c r="G36" s="7" t="e">
        <f t="shared" si="2"/>
        <v>#DIV/0!</v>
      </c>
      <c r="H36" s="12"/>
    </row>
    <row r="37" spans="1:8" ht="18.75" hidden="1" x14ac:dyDescent="0.25">
      <c r="A37" s="29"/>
      <c r="B37" s="6" t="s">
        <v>11</v>
      </c>
      <c r="C37" s="24">
        <f>SUM(C32:C35)</f>
        <v>922471.5</v>
      </c>
      <c r="D37" s="9">
        <f>SUM(D32:D36)</f>
        <v>759957.9</v>
      </c>
      <c r="E37" s="13">
        <f>SUM(E32:E36)</f>
        <v>626228.99999999988</v>
      </c>
      <c r="F37" s="13">
        <f>SUM(F32:F36)</f>
        <v>558928.49999999988</v>
      </c>
      <c r="G37" s="7">
        <f t="shared" si="2"/>
        <v>89.3</v>
      </c>
      <c r="H37" s="13"/>
    </row>
    <row r="38" spans="1:8" ht="18.75" customHeight="1" x14ac:dyDescent="0.25">
      <c r="B38" s="1"/>
      <c r="C38" s="1"/>
      <c r="D38" s="1"/>
    </row>
    <row r="39" spans="1:8" ht="35.25" customHeight="1" x14ac:dyDescent="0.3">
      <c r="A39" s="81" t="s">
        <v>76</v>
      </c>
      <c r="B39" s="81"/>
      <c r="C39" s="81"/>
      <c r="D39" s="22"/>
      <c r="E39" s="23"/>
      <c r="F39" s="80" t="s">
        <v>67</v>
      </c>
      <c r="G39" s="80"/>
      <c r="H39" s="80"/>
    </row>
    <row r="40" spans="1:8" ht="15.75" customHeight="1" x14ac:dyDescent="0.3">
      <c r="A40" s="35"/>
      <c r="B40" s="35"/>
      <c r="C40" s="35"/>
      <c r="D40" s="22"/>
      <c r="E40" s="23"/>
      <c r="F40" s="65"/>
      <c r="G40" s="65"/>
      <c r="H40" s="65"/>
    </row>
    <row r="41" spans="1:8" ht="48.75" customHeight="1" x14ac:dyDescent="0.25">
      <c r="B41" s="3"/>
      <c r="C41" s="3"/>
      <c r="D41" s="3"/>
      <c r="E41" s="3"/>
      <c r="F41" s="4"/>
      <c r="G41" s="4"/>
      <c r="H41" s="4"/>
    </row>
  </sheetData>
  <dataConsolidate/>
  <mergeCells count="2">
    <mergeCell ref="F39:H39"/>
    <mergeCell ref="A39:C39"/>
  </mergeCells>
  <phoneticPr fontId="0" type="noConversion"/>
  <printOptions horizontalCentered="1"/>
  <pageMargins left="0.15748031496062992" right="0.15748031496062992" top="7.874015748031496E-2" bottom="3.937007874015748E-2" header="0.11811023622047245" footer="0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доходи</vt:lpstr>
      <vt:lpstr>видатки</vt:lpstr>
      <vt:lpstr>видатки!Область_друку</vt:lpstr>
      <vt:lpstr>доходи!Область_друку</vt:lpstr>
    </vt:vector>
  </TitlesOfParts>
  <Company>-= GolovFinTex =-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Богута Геннадій Миколайович</cp:lastModifiedBy>
  <cp:lastPrinted>2026-02-25T07:39:20Z</cp:lastPrinted>
  <dcterms:created xsi:type="dcterms:W3CDTF">1998-11-30T11:45:29Z</dcterms:created>
  <dcterms:modified xsi:type="dcterms:W3CDTF">2026-02-25T15:47:57Z</dcterms:modified>
</cp:coreProperties>
</file>