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2760" yWindow="32760" windowWidth="28800" windowHeight="11355" activeTab="0" tabRatio="600"/>
  </bookViews>
  <sheets>
    <sheet name="доходи" sheetId="1" state="visible" r:id="rId1"/>
    <sheet name="видатки" sheetId="2" state="visible" r:id="rId2"/>
  </sheets>
  <definedNames>
    <definedName name="_xlnm.Print_Area" localSheetId="1">видатки!$A$1:$H$39</definedName>
    <definedName name="_xlnm.Print_Area" localSheetId="0">доходи!$A$1:$H$46</definedName>
  </definedNames>
</workbook>
</file>

<file path=xl/sharedStrings.xml><?xml version="1.0" encoding="utf-8"?>
<sst xmlns="http://schemas.openxmlformats.org/spreadsheetml/2006/main" count="92" uniqueCount="92">
  <si>
    <t>Доходи</t>
  </si>
  <si>
    <t xml:space="preserve">Податкові надходження</t>
  </si>
  <si>
    <t xml:space="preserve">Неподаткові надходження</t>
  </si>
  <si>
    <t xml:space="preserve">Офіційні трансферти                                        </t>
  </si>
  <si>
    <t xml:space="preserve">Всього доходів</t>
  </si>
  <si>
    <t>Видатки</t>
  </si>
  <si>
    <t>Освіта</t>
  </si>
  <si>
    <t xml:space="preserve">Охорона здоров’я</t>
  </si>
  <si>
    <t xml:space="preserve">Соціальний захист та соціальне забезпечення</t>
  </si>
  <si>
    <t xml:space="preserve">Культура і мистецтво</t>
  </si>
  <si>
    <t xml:space="preserve">Фізична культура і спорт</t>
  </si>
  <si>
    <t xml:space="preserve">Всього видатків</t>
  </si>
  <si>
    <t xml:space="preserve">Цільові фонди </t>
  </si>
  <si>
    <t xml:space="preserve">Власні надходження бюджетних установ</t>
  </si>
  <si>
    <t xml:space="preserve">Збір за забруднення навколишнього природного середовища 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</si>
  <si>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</si>
  <si>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Разом доходів</t>
  </si>
  <si>
    <t xml:space="preserve">Разом видатків </t>
  </si>
  <si>
    <t xml:space="preserve">Житлово-комунальне господарство</t>
  </si>
  <si>
    <t xml:space="preserve">Доходи від операцій з капіталом</t>
  </si>
  <si>
    <t xml:space="preserve">Субвенція з державного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</si>
  <si>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Кошти, що передаються із загального фонду до бюджету розвитку (спеціальний фонд) </t>
  </si>
  <si>
    <t xml:space="preserve">інші субвенції</t>
  </si>
  <si>
    <t xml:space="preserve">Субвенція з державного бюджету місцевим бюджетам на здійснення заходів щодо- соціально - економічного розвитку регіонів за напрямом,які закріплені Міністерством регіонального розвитку та будівництва України</t>
  </si>
  <si>
    <t xml:space="preserve">Інші податки та збори</t>
  </si>
  <si>
    <t xml:space="preserve">Екологічний податок</t>
  </si>
  <si>
    <t xml:space="preserve">Збір за забруднення навколишнього природного середовища </t>
  </si>
  <si>
    <t xml:space="preserve">Збір за першу реєстрацію транспортного засобу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</si>
  <si>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</si>
  <si>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 xml:space="preserve">Надання пільгового довгострокового кредиту громадянам на будівництво (реконструкцію) та придбання житла</t>
  </si>
  <si>
    <t xml:space="preserve">Повернення коштів, наданих для кредитування громадян на будівництво (реконструкцію) та придбання житла</t>
  </si>
  <si>
    <t xml:space="preserve">Код функціональної класифікації</t>
  </si>
  <si>
    <t>19050000 </t>
  </si>
  <si>
    <t xml:space="preserve">Державне управління </t>
  </si>
  <si>
    <t xml:space="preserve">Субвенція з місцевого бюджету  державному бюджету на виконання програм соціально-економічного та культурного розвитку</t>
  </si>
  <si>
    <t xml:space="preserve">Податки на власність</t>
  </si>
  <si>
    <t xml:space="preserve">Інші неподаткові надходження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</si>
  <si>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</si>
  <si>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    про виконання спеціального фонду обласного бюджету</t>
  </si>
  <si>
    <t>1000</t>
  </si>
  <si>
    <t>2000</t>
  </si>
  <si>
    <t>3000</t>
  </si>
  <si>
    <t>4000</t>
  </si>
  <si>
    <t>5000</t>
  </si>
  <si>
    <t>8103</t>
  </si>
  <si>
    <t>8104</t>
  </si>
  <si>
    <t xml:space="preserve"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</t>
  </si>
  <si>
    <t xml:space="preserve">Код програмної класифікації видатків</t>
  </si>
  <si>
    <t xml:space="preserve">Надходження для фінансового забезпечення реалізації заходів, визначених пунктом 33 розділу VI "Прикінцеві та перехідні положення" Бюджетного кодексу України</t>
  </si>
  <si>
    <t>6000</t>
  </si>
  <si>
    <t xml:space="preserve"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</si>
  <si>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 xml:space="preserve">Будівництво та регіональний розвиток</t>
  </si>
  <si>
    <t xml:space="preserve">Транспорт та транспортна інфраструктура, дорожнє господарство</t>
  </si>
  <si>
    <t xml:space="preserve">Сільське, лісове, рибне господарство та мисливство </t>
  </si>
  <si>
    <t xml:space="preserve">Субвенція з місцевого бюджету за рахунок залишку коштів освітньої субвенції, що утворився на початок бюджетного періоду</t>
  </si>
  <si>
    <t xml:space="preserve">Інші субвенції з місцевого бюджету</t>
  </si>
  <si>
    <t xml:space="preserve"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</si>
  <si>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внутрішньо-будинкових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 </t>
  </si>
  <si>
    <t xml:space="preserve"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</si>
  <si>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 xml:space="preserve">Субвенція з місцевого бюджету на співфінансування інвестиційних проєктів</t>
  </si>
  <si>
    <t xml:space="preserve"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Севастополі та районних у містах рад для здійснення заходів з виконання спільного із Світовим банком проєкту "Вдосконалення системи соціальної допомоги"</t>
  </si>
  <si>
    <t xml:space="preserve">Інша діяльність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</si>
  <si>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</si>
  <si>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 xml:space="preserve">тис. гривень</t>
  </si>
  <si>
    <t xml:space="preserve">Субвенція з державного бюджету місцевим бюджетам на погашення заборгованості з різниці в тарифах, що підлягає урегулюванню згідно із Законом України “Про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водовідведенняˮ</t>
  </si>
  <si>
    <t xml:space="preserve">Зв’язок, телекомунікації та інформатика</t>
  </si>
  <si>
    <t xml:space="preserve">Інші програми та заходи, пов’язані з економічною діяльністю</t>
  </si>
  <si>
    <t xml:space="preserve"> Володимир ЧЕПІЛЬ</t>
  </si>
  <si>
    <t xml:space="preserve">Субвенція з державного бюджету місцевим бюджетам на проектування, відновлення, будівництво, модернізацію, облаштування, ремонт об’єктів будівництва громадського призначення, соціальної сфери, культурної спадщини, житлово-комунального господарства, інших об’єктів, що мають вплив на життєдіяльність населення</t>
  </si>
  <si>
    <t xml:space="preserve">Освітня субвенція з державного бюджету місцевим бюджетам</t>
  </si>
  <si>
    <t xml:space="preserve">Нерозподілені трансферти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</si>
  <si>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</si>
  <si>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 xml:space="preserve">Від Європейського Союзу, урядів іноземних держав, міжнародних організацій, донорських установ</t>
  </si>
  <si>
    <t xml:space="preserve">Надходження в рамках програм допомоги Європейського Союзу, урядів іноземних держав, міжнародних організацій, донорських установ</t>
  </si>
  <si>
    <t xml:space="preserve"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</si>
  <si>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Директор департаменту фінансів 
обласної військової адміністрації                                                                      </t>
  </si>
  <si>
    <t>Звіт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</si>
  <si>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</si>
  <si>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Кошторисні призначення 
на  2025 рік з урахуванням змін</t>
  </si>
  <si>
    <t xml:space="preserve">Субвенція з місцевого бюджету на здійснення природоохоронних заходів</t>
  </si>
  <si>
    <t xml:space="preserve">Субвенція з державного бюджету місцевим бюджетам на задоволення потреб у забезпеченні безпечного освітнього середовища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</si>
  <si>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</si>
  <si>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 xml:space="preserve">Затверджено у бюджеті на 2025 рік з урахуванням змін</t>
  </si>
  <si>
    <t xml:space="preserve">Податок з власників наземних, водних транспортних засобів та інших самохідних машин і механізмів</t>
  </si>
  <si>
    <t xml:space="preserve">Виконано за І квартал 2025 року</t>
  </si>
  <si>
    <t xml:space="preserve">Затверджено у бюджеті на 2026 рік з урахуванням змін</t>
  </si>
  <si>
    <t xml:space="preserve">Виконано за І квартал 2026 року</t>
  </si>
  <si>
    <t xml:space="preserve">%  виконання  плану 2026 року </t>
  </si>
  <si>
    <t xml:space="preserve">% виконання І кварталу 2026 року до І кварталу  2025 року</t>
  </si>
  <si>
    <t xml:space="preserve">Кошторисні призначення 
на  2026 рік з урахуванням змін</t>
  </si>
  <si>
    <t xml:space="preserve">Тернопільської області за перший квартал 2026 року</t>
  </si>
  <si>
    <t xml:space="preserve">у 2 рази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</si>
</sst>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0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_-;\-* #,##0_-;_-* &quot;-&quot;_-;_-@_-"/>
    <numFmt numFmtId="42" formatCode="_-* #,##0\ &quot;₴&quot;_-;\-* #,##0\ &quot;₴&quot;_-;_-* &quot;-&quot;\ &quot;₴&quot;_-;_-@_-"/>
    <numFmt numFmtId="43" formatCode="_-* #,##0.00_-;\-* #,##0.00_-;_-* &quot;-&quot;??_-;_-@_-"/>
    <numFmt numFmtId="44" formatCode="_-* #,##0.00\ &quot;₴&quot;_-;\-* #,##0.00\ &quot;₴&quot;_-;_-* &quot;-&quot;??\ &quot;₴&quot;_-;_-@_-"/>
    <numFmt numFmtId="165" formatCode="0000"/>
    <numFmt numFmtId="166" formatCode="[$-FC19]d\ mmmm\ yyyy\ &quot;г.&quot;"/>
    <numFmt numFmtId="167" formatCode="#,##0.00_);\-#,##0.00"/>
    <numFmt numFmtId="168" formatCode="[$-422]d\ mmmm\ yyyy&quot; р.&quot;"/>
    <numFmt numFmtId="169" formatCode="#,##0.000"/>
    <numFmt numFmtId="170" formatCode="#,##0.0"/>
    <numFmt numFmtId="171" formatCode="0.000"/>
    <numFmt numFmtId="172" formatCode="0.0000"/>
    <numFmt numFmtId="173" formatCode="0.00000"/>
    <numFmt numFmtId="174" formatCode="0.0"/>
    <numFmt numFmtId="175" formatCode="_-* #,##0.00\ _к_._-;\-* #,##0.00\ _к_._-;_-* &quot;-&quot;??\ _к_._-;_-@_-"/>
    <numFmt numFmtId="176" formatCode="_-* #,##0.00\ &quot;к.&quot;_-;\-* #,##0.00\ &quot;к.&quot;_-;_-* &quot;-&quot;??\ &quot;к.&quot;_-;_-@_-"/>
    <numFmt numFmtId="177" formatCode="_-* #,##0\ _к_._-;\-* #,##0\ _к_._-;_-* &quot;-&quot;\ _к_._-;_-@_-"/>
    <numFmt numFmtId="178" formatCode="_-* #,##0\ &quot;к.&quot;_-;\-* #,##0\ &quot;к.&quot;_-;_-* &quot;-&quot;\ &quot;к.&quot;_-;_-@_-"/>
    <numFmt numFmtId="179" formatCode="#,##0.00\ &quot;к.&quot;;[Red]\-#,##0.00\ &quot;к.&quot;"/>
    <numFmt numFmtId="180" formatCode="#,##0.00\ &quot;к.&quot;;\-#,##0.00\ &quot;к.&quot;"/>
    <numFmt numFmtId="181" formatCode="#,##0\ &quot;к.&quot;;[Red]\-#,##0\ &quot;к.&quot;"/>
    <numFmt numFmtId="182" formatCode="#,##0\ &quot;к.&quot;;\-#,##0\ &quot;к.&quot;"/>
    <numFmt numFmtId="183" formatCode="_-* #,##0.00\ _г_р_н_._-;\-* #,##0.00\ _г_р_н_._-;_-* &quot;-&quot;??\ _г_р_н_._-;_-@_-"/>
    <numFmt numFmtId="184" formatCode="_-* #,##0.00\ &quot;грн.&quot;_-;\-* #,##0.00\ &quot;грн.&quot;_-;_-* &quot;-&quot;??\ &quot;грн.&quot;_-;_-@_-"/>
    <numFmt numFmtId="185" formatCode="_-* #,##0\ _г_р_н_._-;\-* #,##0\ _г_р_н_._-;_-* &quot;-&quot;\ _г_р_н_._-;_-@_-"/>
    <numFmt numFmtId="186" formatCode="_-* #,##0\ &quot;грн.&quot;_-;\-* #,##0\ &quot;грн.&quot;_-;_-* &quot;-&quot;\ &quot;грн.&quot;_-;_-@_-"/>
    <numFmt numFmtId="187" formatCode="#,##0.00\ &quot;грн.&quot;;[Red]\-#,##0.00\ &quot;грн.&quot;"/>
    <numFmt numFmtId="188" formatCode="#,##0.00\ &quot;грн.&quot;;\-#,##0.00\ &quot;грн.&quot;"/>
    <numFmt numFmtId="189" formatCode="#,##0\ &quot;грн.&quot;;[Red]\-#,##0\ &quot;грн.&quot;"/>
    <numFmt numFmtId="190" formatCode="#,##0\ &quot;грн.&quot;;\-#,##0\ &quot;грн.&quot;"/>
    <numFmt numFmtId="191" formatCode="_-* #,##0.00_р_._-;\-* #,##0.00_р_._-;_-* &quot;-&quot;??_р_._-;_-@_-"/>
    <numFmt numFmtId="192" formatCode="_-* #,##0.00&quot;р.&quot;_-;\-* #,##0.00&quot;р.&quot;_-;_-* &quot;-&quot;??&quot;р.&quot;_-;_-@_-"/>
    <numFmt numFmtId="193" formatCode="_-* #,##0_р_._-;\-* #,##0_р_._-;_-* &quot;-&quot;_р_._-;_-@_-"/>
    <numFmt numFmtId="194" formatCode="_-* #,##0&quot;р.&quot;_-;\-* #,##0&quot;р.&quot;_-;_-* &quot;-&quot;&quot;р.&quot;_-;_-@_-"/>
    <numFmt numFmtId="195" formatCode="#,##0.00&quot;р.&quot;;[Red]\-#,##0.00&quot;р.&quot;"/>
    <numFmt numFmtId="196" formatCode="#,##0.00&quot;р.&quot;;\-#,##0.00&quot;р.&quot;"/>
    <numFmt numFmtId="197" formatCode="#,##0&quot;р.&quot;;[Red]\-#,##0&quot;р.&quot;"/>
    <numFmt numFmtId="198" formatCode="#,##0&quot;р.&quot;;\-#,##0&quot;р.&quot;"/>
    <numFmt numFmtId="199" formatCode="_ * #,##0.00_)_₴_ ;_ * \(#,##0.00\)_₴_ ;_ * &quot;-&quot;??_)_₴_ ;_ @_ "/>
    <numFmt numFmtId="200" formatCode="_ * #,##0.00_)&quot;₴&quot;_ ;_ * \(#,##0.00\)&quot;₴&quot;_ ;_ * &quot;-&quot;??_)&quot;₴&quot;_ ;_ @_ "/>
    <numFmt numFmtId="201" formatCode="_ * #,##0_)_₴_ ;_ * \(#,##0\)_₴_ ;_ * &quot;-&quot;_)_₴_ ;_ @_ "/>
    <numFmt numFmtId="202" formatCode="_ * #,##0_)&quot;₴&quot;_ ;_ * \(#,##0\)&quot;₴&quot;_ ;_ * &quot;-&quot;_)&quot;₴&quot;_ ;_ @_ "/>
    <numFmt numFmtId="203" formatCode="#,##0.00&quot;₴&quot;_);[Red]\(#,##0.00&quot;₴&quot;\)"/>
    <numFmt numFmtId="204" formatCode="#,##0.00&quot;₴&quot;_);\(#,##0.00&quot;₴&quot;\)"/>
    <numFmt numFmtId="205" formatCode="#,##0&quot;₴&quot;_);[Red]\(#,##0&quot;₴&quot;\)"/>
    <numFmt numFmtId="206" formatCode="#,##0&quot;₴&quot;_);\(#,##0&quot;₴&quot;\)"/>
    <numFmt numFmtId="207" formatCode="_-* #,##0.00\ _₴_-;\-* #,##0.00\ _₴_-;_-* &quot;-&quot;??\ _₴_-;_-@_-"/>
    <numFmt numFmtId="208" formatCode="_-* #,##0\ _₴_-;\-* #,##0\ _₴_-;_-* &quot;-&quot;\ _₴_-;_-@_-"/>
    <numFmt numFmtId="209" formatCode="_-* #,##0.00_₴_-;\-* #,##0.00_₴_-;_-* &quot;-&quot;??_₴_-;_-@_-"/>
    <numFmt numFmtId="210" formatCode="_-* #,##0.00&quot;₴&quot;_-;\-* #,##0.00&quot;₴&quot;_-;_-* &quot;-&quot;??&quot;₴&quot;_-;_-@_-"/>
    <numFmt numFmtId="211" formatCode="_-* #,##0_₴_-;\-* #,##0_₴_-;_-* &quot;-&quot;_₴_-;_-@_-"/>
    <numFmt numFmtId="212" formatCode="_-* #,##0&quot;₴&quot;_-;\-* #,##0&quot;₴&quot;_-;_-* &quot;-&quot;&quot;₴&quot;_-;_-@_-"/>
    <numFmt numFmtId="213" formatCode="#,##0.00&quot;₴&quot;;[Red]\-#,##0.00&quot;₴&quot;"/>
    <numFmt numFmtId="214" formatCode="#,##0.00&quot;₴&quot;;\-#,##0.00&quot;₴&quot;"/>
    <numFmt numFmtId="215" formatCode="#,##0&quot;₴&quot;;[Red]\-#,##0&quot;₴&quot;"/>
    <numFmt numFmtId="216" formatCode="#,##0&quot;₴&quot;;\-#,##0&quot;₴&quot;"/>
  </numFmts>
  <fonts count="38">
    <font>
      <sz val="12.000000"/>
      <name val="Times New Roman"/>
    </font>
    <font>
      <b/>
      <sz val="12.000000"/>
      <name val="Times New Roman"/>
    </font>
    <font>
      <i/>
      <sz val="12.000000"/>
      <name val="Times New Roman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name val="Arial"/>
    </font>
    <font>
      <sz val="11.000000"/>
      <color rgb="FF3F3F76"/>
      <name val="Calibri"/>
      <scheme val="minor"/>
    </font>
    <font>
      <sz val="12.000000"/>
      <name val="Times New Roman"/>
    </font>
    <font>
      <sz val="11.000000"/>
      <color rgb="FF006100"/>
      <name val="Calibri"/>
      <scheme val="minor"/>
    </font>
    <font>
      <u/>
      <sz val="12.000000"/>
      <color indexed="4"/>
      <name val="Times New Roman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u/>
      <sz val="12.000000"/>
      <color indexed="20"/>
      <name val="Times New Roman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b/>
      <sz val="12.000000"/>
      <name val="Times New Roman"/>
    </font>
    <font>
      <b/>
      <sz val="12.000000"/>
      <name val="Times New Roman"/>
    </font>
    <font>
      <b/>
      <sz val="14.000000"/>
      <name val="Times New Roman"/>
    </font>
    <font>
      <sz val="14.000000"/>
      <name val="Times New Roman"/>
    </font>
    <font>
      <b/>
      <sz val="16.000000"/>
      <name val="Times New Roman"/>
    </font>
    <font>
      <sz val="14.000000"/>
      <color theme="1" tint="0"/>
      <name val="Times New Roman"/>
    </font>
    <font>
      <b/>
      <sz val="14.000000"/>
      <color theme="1" tint="0"/>
      <name val="Times New Roman"/>
    </font>
    <font>
      <b/>
      <i/>
      <sz val="14.000000"/>
      <name val="Times New Roman"/>
    </font>
    <font>
      <b/>
      <sz val="14.000000"/>
      <color indexed="65"/>
      <name val="Times New Roman"/>
    </font>
    <font>
      <sz val="14.000000"/>
      <color indexed="65"/>
      <name val="Times New Roman"/>
    </font>
    <font>
      <sz val="12.000000"/>
      <color indexed="64"/>
      <name val="Times New Roman"/>
    </font>
    <font>
      <sz val="14.000000"/>
      <color indexed="64"/>
      <name val="Times New Roman"/>
    </font>
    <font>
      <b/>
      <i/>
      <sz val="12.000000"/>
      <name val="Times New Roman"/>
    </font>
    <font>
      <b/>
      <sz val="18.000000"/>
      <name val="Times New Roman"/>
    </font>
  </fonts>
  <fills count="35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65"/>
        <bgColor/>
      </patternFill>
    </fill>
    <fill>
      <patternFill patternType="solid">
        <fgColor theme="0" tint="0"/>
        <bgColor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</borders>
  <cellStyleXfs count="64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2" fillId="0" borderId="0" numFmtId="0">
      <alignment horizontal="general" shrinkToFit="0" vertical="bottom" wrapText="0"/>
    </xf>
    <xf fontId="2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3" fillId="2" borderId="0" numFmtId="0">
      <alignment horizontal="general" shrinkToFit="0" vertical="bottom" wrapText="0"/>
    </xf>
    <xf fontId="3" fillId="3" borderId="0" numFmtId="0">
      <alignment horizontal="general" shrinkToFit="0" vertical="bottom" wrapText="0"/>
    </xf>
    <xf fontId="3" fillId="4" borderId="0" numFmtId="0">
      <alignment horizontal="general" shrinkToFit="0" vertical="bottom" wrapText="0"/>
    </xf>
    <xf fontId="3" fillId="5" borderId="0" numFmtId="0">
      <alignment horizontal="general" shrinkToFit="0" vertical="bottom" wrapText="0"/>
    </xf>
    <xf fontId="3" fillId="6" borderId="0" numFmtId="0">
      <alignment horizontal="general" shrinkToFit="0" vertical="bottom" wrapText="0"/>
    </xf>
    <xf fontId="3" fillId="7" borderId="0" numFmtId="0">
      <alignment horizontal="general" shrinkToFit="0" vertical="bottom" wrapText="0"/>
    </xf>
    <xf fontId="3" fillId="8" borderId="0" numFmtId="0">
      <alignment horizontal="general" shrinkToFit="0" vertical="bottom" wrapText="0"/>
    </xf>
    <xf fontId="3" fillId="9" borderId="0" numFmtId="0">
      <alignment horizontal="general" shrinkToFit="0" vertical="bottom" wrapText="0"/>
    </xf>
    <xf fontId="3" fillId="10" borderId="0" numFmtId="0">
      <alignment horizontal="general" shrinkToFit="0" vertical="bottom" wrapText="0"/>
    </xf>
    <xf fontId="3" fillId="11" borderId="0" numFmtId="0">
      <alignment horizontal="general" shrinkToFit="0" vertical="bottom" wrapText="0"/>
    </xf>
    <xf fontId="3" fillId="12" borderId="0" numFmtId="0">
      <alignment horizontal="general" shrinkToFit="0" vertical="bottom" wrapText="0"/>
    </xf>
    <xf fontId="3" fillId="13" borderId="0" numFmtId="0">
      <alignment horizontal="general" shrinkToFit="0" vertical="bottom" wrapText="0"/>
    </xf>
    <xf fontId="4" fillId="14" borderId="0" numFmtId="0">
      <alignment horizontal="general" shrinkToFit="0" vertical="bottom" wrapText="0"/>
    </xf>
    <xf fontId="4" fillId="15" borderId="0" numFmtId="0">
      <alignment horizontal="general" shrinkToFit="0" vertical="bottom" wrapText="0"/>
    </xf>
    <xf fontId="4" fillId="16" borderId="0" numFmtId="0">
      <alignment horizontal="general" shrinkToFit="0" vertical="bottom" wrapText="0"/>
    </xf>
    <xf fontId="4" fillId="17" borderId="0" numFmtId="0">
      <alignment horizontal="general" shrinkToFit="0" vertical="bottom" wrapText="0"/>
    </xf>
    <xf fontId="4" fillId="18" borderId="0" numFmtId="0">
      <alignment horizontal="general" shrinkToFit="0" vertical="bottom" wrapText="0"/>
    </xf>
    <xf fontId="4" fillId="19" borderId="0" numFmtId="0">
      <alignment horizontal="general" shrinkToFit="0" vertical="bottom" wrapText="0"/>
    </xf>
    <xf fontId="5" fillId="0" borderId="0" numFmtId="0">
      <alignment horizontal="general" shrinkToFit="0" vertical="bottom" wrapText="0"/>
    </xf>
    <xf fontId="6" fillId="20" borderId="1" numFmtId="0">
      <alignment horizontal="general" shrinkToFit="0" vertical="bottom" wrapText="0"/>
    </xf>
    <xf fontId="7" fillId="0" borderId="0" numFmtId="9">
      <alignment horizontal="general" shrinkToFit="0" vertical="bottom" wrapText="0"/>
    </xf>
    <xf fontId="8" fillId="21" borderId="0" numFmtId="0">
      <alignment horizontal="general" shrinkToFit="0" vertical="bottom" wrapText="0"/>
    </xf>
    <xf fontId="9" fillId="0" borderId="0" numFmtId="0">
      <alignment horizontal="general" shrinkToFit="0" vertical="top" wrapText="0"/>
    </xf>
    <xf fontId="7" fillId="0" borderId="0" numFmtId="192">
      <alignment horizontal="general" shrinkToFit="0" vertical="bottom" wrapText="0"/>
    </xf>
    <xf fontId="7" fillId="0" borderId="0" numFmtId="194">
      <alignment horizontal="general" shrinkToFit="0" vertical="bottom" wrapText="0"/>
    </xf>
    <xf fontId="10" fillId="0" borderId="2" numFmtId="0">
      <alignment horizontal="general" shrinkToFit="0" vertical="bottom" wrapText="0"/>
    </xf>
    <xf fontId="11" fillId="0" borderId="3" numFmtId="0">
      <alignment horizontal="general" shrinkToFit="0" vertical="bottom" wrapText="0"/>
    </xf>
    <xf fontId="12" fillId="0" borderId="4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0" borderId="5" numFmtId="0">
      <alignment horizontal="general" shrinkToFit="0" vertical="bottom" wrapText="0"/>
    </xf>
    <xf fontId="4" fillId="22" borderId="0" numFmtId="0">
      <alignment horizontal="general" shrinkToFit="0" vertical="bottom" wrapText="0"/>
    </xf>
    <xf fontId="4" fillId="23" borderId="0" numFmtId="0">
      <alignment horizontal="general" shrinkToFit="0" vertical="bottom" wrapText="0"/>
    </xf>
    <xf fontId="4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14" fillId="28" borderId="6" numFmtId="0">
      <alignment horizontal="general" shrinkToFit="0" vertical="bottom" wrapText="0"/>
    </xf>
    <xf fontId="15" fillId="0" borderId="0" numFmtId="0">
      <alignment horizontal="general" shrinkToFit="0" vertical="bottom" wrapText="0"/>
    </xf>
    <xf fontId="16" fillId="29" borderId="0" numFmtId="0">
      <alignment horizontal="general" shrinkToFit="0" vertical="bottom" wrapText="0"/>
    </xf>
    <xf fontId="17" fillId="30" borderId="1" numFmtId="0">
      <alignment horizontal="general" shrinkToFit="0" vertical="bottom" wrapText="0"/>
    </xf>
    <xf fontId="18" fillId="0" borderId="0" numFmtId="0">
      <alignment horizontal="general" shrinkToFit="0" vertical="top" wrapText="0"/>
    </xf>
    <xf fontId="19" fillId="0" borderId="7" numFmtId="0">
      <alignment horizontal="general" shrinkToFit="0" vertical="bottom" wrapText="0"/>
    </xf>
    <xf fontId="20" fillId="31" borderId="0" numFmtId="0">
      <alignment horizontal="general" shrinkToFit="0" vertical="bottom" wrapText="0"/>
    </xf>
    <xf fontId="7" fillId="32" borderId="8" numFmtId="0">
      <alignment horizontal="general" shrinkToFit="0" vertical="bottom" wrapText="0"/>
    </xf>
    <xf fontId="21" fillId="30" borderId="9" numFmtId="0">
      <alignment horizontal="general" shrinkToFit="0" vertical="bottom" wrapText="0"/>
    </xf>
    <xf fontId="22" fillId="0" borderId="0" numFmtId="0">
      <alignment horizontal="general" shrinkToFit="0" vertical="bottom" wrapText="0"/>
    </xf>
    <xf fontId="23" fillId="0" borderId="0" numFmtId="0">
      <alignment horizontal="general" shrinkToFit="0" vertical="bottom" wrapText="0"/>
    </xf>
    <xf fontId="7" fillId="0" borderId="0" numFmtId="191">
      <alignment horizontal="general" shrinkToFit="0" vertical="bottom" wrapText="0"/>
    </xf>
    <xf fontId="7" fillId="0" borderId="0" numFmtId="193">
      <alignment horizontal="general" shrinkToFit="0" vertical="bottom" wrapText="0"/>
    </xf>
  </cellStyleXfs>
  <cellXfs count="79">
    <xf fontId="0" fillId="0" borderId="0" numFmtId="0" xfId="0" applyNumberFormat="0" applyFont="0" applyFill="0" applyBorder="0" applyAlignment="0">
      <alignment horizontal="general" shrinkToFit="0" vertical="bottom" wrapText="0"/>
    </xf>
    <xf fontId="0" fillId="0" borderId="0" numFmtId="0" xfId="0" applyNumberFormat="0" applyFont="0" applyFill="0" applyBorder="0" applyAlignment="1">
      <alignment horizontal="left" shrinkToFit="0" vertical="top" wrapText="1"/>
    </xf>
    <xf fontId="0" fillId="0" borderId="0" numFmtId="0" xfId="0" applyNumberFormat="0" applyFont="0" applyFill="0" applyBorder="0" applyAlignment="1">
      <alignment horizontal="left" shrinkToFit="0" vertical="center" wrapText="0"/>
    </xf>
    <xf fontId="24" fillId="0" borderId="0" numFmtId="0" xfId="0" applyNumberFormat="0" applyFont="1" applyFill="0" applyBorder="0" applyAlignment="1">
      <alignment horizontal="left" shrinkToFit="0" vertical="center" wrapText="1"/>
    </xf>
    <xf fontId="25" fillId="0" borderId="0" numFmtId="0" xfId="0" applyNumberFormat="0" applyFont="1" applyFill="0" applyBorder="0" applyAlignment="1">
      <alignment horizontal="center" shrinkToFit="0" vertical="center" wrapText="0"/>
    </xf>
    <xf fontId="0" fillId="33" borderId="0" numFmtId="0" xfId="0" applyNumberFormat="0" applyFont="0" applyFill="1" applyBorder="0" applyAlignment="0">
      <alignment horizontal="general" shrinkToFit="0" vertical="bottom" wrapText="0"/>
    </xf>
    <xf fontId="26" fillId="0" borderId="10" numFmtId="0" xfId="0" applyNumberFormat="0" applyFont="1" applyFill="0" applyBorder="1" applyAlignment="1">
      <alignment horizontal="center" shrinkToFit="0" vertical="center" wrapText="1"/>
    </xf>
    <xf fontId="27" fillId="33" borderId="10" numFmtId="170" xfId="0" applyNumberFormat="1" applyFont="1" applyFill="1" applyBorder="1" applyAlignment="1">
      <alignment horizontal="center" shrinkToFit="0" vertical="center" wrapText="0"/>
    </xf>
    <xf fontId="27" fillId="0" borderId="10" numFmtId="170" xfId="0" applyNumberFormat="1" applyFont="1" applyFill="0" applyBorder="1" applyAlignment="1">
      <alignment horizontal="center" shrinkToFit="0" vertical="center" wrapText="1"/>
    </xf>
    <xf fontId="26" fillId="0" borderId="10" numFmtId="170" xfId="0" applyNumberFormat="1" applyFont="1" applyFill="0" applyBorder="1" applyAlignment="1">
      <alignment horizontal="center" shrinkToFit="0" vertical="center" wrapText="1"/>
    </xf>
    <xf fontId="27" fillId="33" borderId="10" numFmtId="0" xfId="0" applyNumberFormat="0" applyFont="1" applyFill="1" applyBorder="1" applyAlignment="1">
      <alignment horizontal="left" shrinkToFit="0" vertical="center" wrapText="1"/>
    </xf>
    <xf fontId="27" fillId="0" borderId="10" numFmtId="170" xfId="0" applyNumberFormat="1" applyFont="1" applyFill="1" applyBorder="1" applyAlignment="1">
      <alignment horizontal="center" shrinkToFit="0" vertical="center" wrapText="1"/>
    </xf>
    <xf fontId="27" fillId="33" borderId="10" numFmtId="170" xfId="0" applyNumberFormat="1" applyFont="1" applyFill="1" applyBorder="1" applyAlignment="1">
      <alignment horizontal="center" shrinkToFit="0" vertical="center" wrapText="1"/>
    </xf>
    <xf fontId="26" fillId="33" borderId="10" numFmtId="170" xfId="0" applyNumberFormat="1" applyFont="1" applyFill="1" applyBorder="1" applyAlignment="1">
      <alignment horizontal="center" shrinkToFit="0" vertical="center" wrapText="1"/>
    </xf>
    <xf fontId="27" fillId="0" borderId="10" numFmtId="0" xfId="0" applyNumberFormat="0" applyFont="1" applyFill="1" applyBorder="1" applyAlignment="1">
      <alignment horizontal="center" shrinkToFit="0" vertical="center" wrapText="1"/>
    </xf>
    <xf fontId="26" fillId="0" borderId="10" numFmtId="0" xfId="0" applyNumberFormat="0" applyFont="1" applyFill="1" applyBorder="1" applyAlignment="1">
      <alignment horizontal="center" shrinkToFit="0" vertical="center" wrapText="1"/>
    </xf>
    <xf fontId="27" fillId="0" borderId="10" numFmtId="0" xfId="0" applyNumberFormat="0" applyFont="1" applyFill="1" applyBorder="1" applyAlignment="1">
      <alignment horizontal="left" shrinkToFit="0" vertical="center" wrapText="1"/>
    </xf>
    <xf fontId="27" fillId="0" borderId="10" numFmtId="0" xfId="0" applyNumberFormat="1" applyFont="1" applyFill="0" applyBorder="1" applyAlignment="1">
      <alignment horizontal="left" shrinkToFit="0" vertical="center" wrapText="1"/>
    </xf>
    <xf fontId="26" fillId="0" borderId="10" numFmtId="170" xfId="0" applyNumberFormat="1" applyFont="1" applyFill="1" applyBorder="1" applyAlignment="1">
      <alignment horizontal="center" shrinkToFit="0" vertical="center" wrapText="0"/>
    </xf>
    <xf fontId="27" fillId="0" borderId="11" numFmtId="170" xfId="0" applyNumberFormat="1" applyFont="1" applyFill="0" applyBorder="1" applyAlignment="1">
      <alignment horizontal="center" shrinkToFit="0" vertical="center" wrapText="1"/>
    </xf>
    <xf fontId="28" fillId="0" borderId="0" numFmtId="0" xfId="0" applyNumberFormat="0" applyFont="1" applyFill="1" applyBorder="0" applyAlignment="1">
      <alignment horizontal="general" shrinkToFit="0" vertical="center" wrapText="0"/>
    </xf>
    <xf fontId="27" fillId="0" borderId="10" numFmtId="0" xfId="0" applyNumberFormat="0" applyFont="1" applyFill="0" applyBorder="1" applyAlignment="1">
      <alignment horizontal="left" shrinkToFit="0" vertical="center" wrapText="1"/>
    </xf>
    <xf fontId="26" fillId="0" borderId="0" numFmtId="0" xfId="0" applyNumberFormat="0" applyFont="1" applyFill="0" applyBorder="0" applyAlignment="1">
      <alignment horizontal="center" shrinkToFit="0" vertical="top" wrapText="1"/>
    </xf>
    <xf fontId="27" fillId="0" borderId="0" numFmtId="0" xfId="0" applyNumberFormat="0" applyFont="1" applyFill="0" applyBorder="0" applyAlignment="1">
      <alignment horizontal="center" shrinkToFit="0" vertical="top" wrapText="0"/>
    </xf>
    <xf fontId="26" fillId="0" borderId="11" numFmtId="170" xfId="0" applyNumberFormat="1" applyFont="1" applyFill="1" applyBorder="1" applyAlignment="1">
      <alignment horizontal="center" shrinkToFit="0" vertical="center" wrapText="1"/>
    </xf>
    <xf fontId="27" fillId="0" borderId="12" numFmtId="0" xfId="0" applyNumberFormat="0" applyFont="1" applyFill="0" applyBorder="1" applyAlignment="1">
      <alignment horizontal="left" shrinkToFit="0" vertical="center" wrapText="1"/>
    </xf>
    <xf fontId="27" fillId="0" borderId="13" numFmtId="170" xfId="0" applyNumberFormat="1" applyFont="1" applyFill="0" applyBorder="1" applyAlignment="1">
      <alignment horizontal="center" shrinkToFit="0" vertical="center" wrapText="1"/>
    </xf>
    <xf fontId="7" fillId="33" borderId="10" numFmtId="0" xfId="0" applyNumberFormat="0" applyFont="1" applyFill="1" applyBorder="1" applyAlignment="1">
      <alignment horizontal="center" shrinkToFit="0" vertical="center" wrapText="1"/>
    </xf>
    <xf fontId="7" fillId="0" borderId="10" numFmtId="0" xfId="0" applyNumberFormat="0" applyFont="1" applyFill="1" applyBorder="1" applyAlignment="1">
      <alignment horizontal="center" shrinkToFit="0" vertical="center" wrapText="1"/>
    </xf>
    <xf fontId="7" fillId="0" borderId="10" numFmtId="0" xfId="0" applyNumberFormat="0" applyFont="1" applyFill="0" applyBorder="1" applyAlignment="1">
      <alignment horizontal="center" shrinkToFit="0" vertical="center" wrapText="0"/>
    </xf>
    <xf fontId="7" fillId="0" borderId="10" numFmtId="49" xfId="0" applyNumberFormat="1" applyFont="1" applyFill="0" applyBorder="1" applyAlignment="1">
      <alignment horizontal="center" shrinkToFit="0" vertical="center" wrapText="0"/>
    </xf>
    <xf fontId="7" fillId="0" borderId="0" numFmtId="0" xfId="0" applyNumberFormat="0" applyFont="1" applyFill="0" applyBorder="0" applyAlignment="1">
      <alignment horizontal="center" shrinkToFit="0" vertical="center" wrapText="0"/>
    </xf>
    <xf fontId="7" fillId="0" borderId="0" numFmtId="0" xfId="0" applyNumberFormat="0" applyFont="1" applyFill="1" applyBorder="0" applyAlignment="1">
      <alignment horizontal="center" shrinkToFit="0" vertical="center" wrapText="0"/>
    </xf>
    <xf fontId="1" fillId="0" borderId="0" numFmtId="0" xfId="0" applyNumberFormat="0" applyFont="1" applyFill="1" applyBorder="0" applyAlignment="1">
      <alignment horizontal="center" shrinkToFit="0" vertical="center" wrapText="0"/>
    </xf>
    <xf fontId="7" fillId="33" borderId="0" numFmtId="0" xfId="0" applyNumberFormat="0" applyFont="1" applyFill="1" applyBorder="0" applyAlignment="1">
      <alignment horizontal="center" shrinkToFit="0" vertical="center" wrapText="0"/>
    </xf>
    <xf fontId="26" fillId="0" borderId="0" numFmtId="0" xfId="0" applyNumberFormat="0" applyFont="1" applyFill="0" applyBorder="1" applyAlignment="1">
      <alignment horizontal="left" shrinkToFit="0" vertical="bottom" wrapText="1"/>
    </xf>
    <xf fontId="7" fillId="0" borderId="10" numFmtId="0" xfId="0" applyNumberFormat="0" applyFont="1" applyFill="1" applyBorder="1" applyAlignment="1">
      <alignment horizontal="center" shrinkToFit="0" vertical="center" wrapText="1"/>
    </xf>
    <xf fontId="27" fillId="0" borderId="10" numFmtId="0" xfId="0" applyNumberFormat="0" applyFont="1" applyFill="0" applyBorder="1" applyAlignment="1">
      <alignment horizontal="center" shrinkToFit="0" vertical="center" wrapText="1"/>
    </xf>
    <xf fontId="27" fillId="0" borderId="10" numFmtId="170" xfId="0" applyNumberFormat="1" applyFont="1" applyFill="1" applyBorder="1" applyAlignment="1">
      <alignment horizontal="center" shrinkToFit="0" vertical="center" wrapText="0"/>
    </xf>
    <xf fontId="26" fillId="0" borderId="10" numFmtId="170" xfId="0" applyNumberFormat="1" applyFont="1" applyFill="1" applyBorder="1" applyAlignment="1">
      <alignment horizontal="center" shrinkToFit="0" vertical="center" wrapText="1"/>
    </xf>
    <xf fontId="7" fillId="0" borderId="12" numFmtId="49" xfId="0" applyNumberFormat="1" applyFont="1" applyFill="0" applyBorder="1" applyAlignment="1">
      <alignment horizontal="center" shrinkToFit="0" vertical="center" wrapText="0"/>
    </xf>
    <xf fontId="7" fillId="0" borderId="10" numFmtId="165" xfId="0" applyNumberFormat="1" applyFont="1" applyFill="1" applyBorder="1" applyAlignment="1">
      <alignment horizontal="center" shrinkToFit="0" vertical="center" wrapText="1"/>
    </xf>
    <xf fontId="7" fillId="33" borderId="10" numFmtId="0" xfId="0" applyNumberFormat="1" applyFont="1" applyFill="1" applyBorder="1" applyAlignment="1">
      <alignment horizontal="center" shrinkToFit="0" vertical="center" wrapText="1"/>
    </xf>
    <xf fontId="1" fillId="0" borderId="10" numFmtId="0" xfId="0" applyNumberFormat="0" applyFont="1" applyFill="0" applyBorder="1" applyAlignment="1">
      <alignment horizontal="center" shrinkToFit="0" vertical="center" wrapText="1"/>
    </xf>
    <xf fontId="29" fillId="33" borderId="10" numFmtId="170" xfId="0" applyNumberFormat="1" applyFont="1" applyFill="1" applyBorder="1" applyAlignment="1">
      <alignment horizontal="center" shrinkToFit="0" vertical="center" wrapText="1"/>
    </xf>
    <xf fontId="29" fillId="34" borderId="10" numFmtId="170" xfId="0" applyNumberFormat="1" applyFont="1" applyFill="1" applyBorder="1" applyAlignment="1">
      <alignment horizontal="center" shrinkToFit="0" vertical="center" wrapText="1"/>
    </xf>
    <xf fontId="29" fillId="33" borderId="10" numFmtId="170" xfId="0" applyNumberFormat="1" applyFont="1" applyFill="1" applyBorder="1" applyAlignment="1">
      <alignment horizontal="center" shrinkToFit="0" vertical="center" wrapText="0"/>
    </xf>
    <xf fontId="29" fillId="0" borderId="10" numFmtId="170" xfId="0" applyNumberFormat="1" applyFont="1" applyFill="1" applyBorder="1" applyAlignment="1">
      <alignment horizontal="center" shrinkToFit="0" vertical="center" wrapText="1"/>
    </xf>
    <xf fontId="30" fillId="0" borderId="10" numFmtId="170" xfId="0" applyNumberFormat="1" applyFont="1" applyFill="0" applyBorder="1" applyAlignment="1">
      <alignment horizontal="center" shrinkToFit="0" vertical="center" wrapText="1"/>
    </xf>
    <xf fontId="30" fillId="33" borderId="10" numFmtId="170" xfId="0" applyNumberFormat="1" applyFont="1" applyFill="1" applyBorder="1" applyAlignment="1">
      <alignment horizontal="center" shrinkToFit="0" vertical="center" wrapText="0"/>
    </xf>
    <xf fontId="27" fillId="34" borderId="10" numFmtId="170" xfId="0" applyNumberFormat="1" applyFont="1" applyFill="1" applyBorder="1" applyAlignment="1">
      <alignment horizontal="center" shrinkToFit="0" vertical="center" wrapText="1"/>
    </xf>
    <xf fontId="26" fillId="0" borderId="10" numFmtId="0" xfId="0" applyNumberFormat="0" applyFont="1" applyFill="1" applyBorder="1" applyAlignment="1">
      <alignment horizontal="center" shrinkToFit="0" vertical="center" wrapText="0"/>
    </xf>
    <xf fontId="1" fillId="0" borderId="10" numFmtId="0" xfId="0" applyNumberFormat="0" applyFont="1" applyFill="1" applyBorder="1" applyAlignment="1">
      <alignment horizontal="center" shrinkToFit="0" vertical="center" wrapText="0"/>
    </xf>
    <xf fontId="31" fillId="0" borderId="10" numFmtId="0" xfId="0" applyNumberFormat="0" applyFont="1" applyFill="1" applyBorder="1" applyAlignment="1">
      <alignment horizontal="center" shrinkToFit="0" vertical="center" wrapText="0"/>
    </xf>
    <xf fontId="26" fillId="0" borderId="10" numFmtId="0" xfId="0" applyNumberFormat="0" applyFont="1" applyFill="1" applyBorder="1" applyAlignment="1">
      <alignment horizontal="left" shrinkToFit="0" vertical="center" wrapText="1"/>
    </xf>
    <xf fontId="32" fillId="0" borderId="10" numFmtId="170" xfId="0" applyNumberFormat="1" applyFont="1" applyFill="1" applyBorder="1" applyAlignment="1">
      <alignment horizontal="center" shrinkToFit="0" vertical="center" wrapText="0"/>
    </xf>
    <xf fontId="7" fillId="0" borderId="10" numFmtId="0" xfId="0" applyNumberFormat="0" applyFont="1" applyFill="1" applyBorder="1" applyAlignment="1">
      <alignment horizontal="center" shrinkToFit="0" vertical="center" wrapText="0"/>
    </xf>
    <xf fontId="27" fillId="0" borderId="10" numFmtId="0" xfId="0" applyNumberFormat="0" applyFont="1" applyFill="1" applyBorder="1" applyAlignment="1">
      <alignment horizontal="general" shrinkToFit="0" vertical="center" wrapText="1"/>
    </xf>
    <xf fontId="33" fillId="0" borderId="10" numFmtId="170" xfId="0" applyNumberFormat="1" applyFont="1" applyFill="1" applyBorder="1" applyAlignment="1">
      <alignment horizontal="center" shrinkToFit="0" vertical="center" wrapText="0"/>
    </xf>
    <xf fontId="34" fillId="0" borderId="10" numFmtId="0" xfId="0" applyNumberFormat="0" applyFont="1" applyFill="1" applyBorder="1" applyAlignment="1">
      <alignment horizontal="center" shrinkToFit="0" vertical="center" wrapText="0"/>
    </xf>
    <xf fontId="35" fillId="0" borderId="10" numFmtId="0" xfId="0" applyNumberFormat="0" applyFont="1" applyFill="1" applyBorder="1" applyAlignment="1">
      <alignment horizontal="left" shrinkToFit="0" vertical="center" wrapText="1"/>
    </xf>
    <xf fontId="31" fillId="0" borderId="10" numFmtId="0" xfId="0" applyNumberFormat="0" applyFont="1" applyFill="1" applyBorder="1" applyAlignment="1">
      <alignment horizontal="center" shrinkToFit="0" vertical="center" wrapText="1"/>
    </xf>
    <xf fontId="27" fillId="0" borderId="10" numFmtId="174" xfId="0" applyNumberFormat="1" applyFont="1" applyFill="1" applyBorder="1" applyAlignment="1">
      <alignment horizontal="general" shrinkToFit="0" vertical="center" wrapText="1"/>
    </xf>
    <xf fontId="29" fillId="34" borderId="10" numFmtId="170" xfId="0" applyNumberFormat="1" applyFont="1" applyFill="1" applyBorder="1" applyAlignment="1">
      <alignment horizontal="center" shrinkToFit="0" vertical="center" wrapText="0"/>
    </xf>
    <xf fontId="26" fillId="0" borderId="0" numFmtId="0" xfId="0" applyNumberFormat="0" applyFont="1" applyFill="0" applyBorder="1" applyAlignment="1">
      <alignment horizontal="right" shrinkToFit="0" vertical="bottom" wrapText="0"/>
    </xf>
    <xf fontId="36" fillId="33" borderId="0" numFmtId="0" xfId="0" applyNumberFormat="0" applyFont="1" applyFill="1" applyBorder="0" applyAlignment="1">
      <alignment horizontal="right" shrinkToFit="0" vertical="bottom" wrapText="0"/>
    </xf>
    <xf fontId="24" fillId="0" borderId="10" numFmtId="0" xfId="0" applyNumberFormat="0" applyFont="1" applyFill="1" applyBorder="1" applyAlignment="1">
      <alignment horizontal="center" shrinkToFit="0" vertical="center" wrapText="0"/>
    </xf>
    <xf fontId="24" fillId="0" borderId="0" numFmtId="0" xfId="0" applyNumberFormat="0" applyFont="1" applyFill="0" applyBorder="0" applyAlignment="0">
      <alignment horizontal="general" shrinkToFit="0" vertical="bottom" wrapText="0"/>
    </xf>
    <xf fontId="30" fillId="0" borderId="10" numFmtId="170" xfId="0" applyNumberFormat="1" applyFont="1" applyFill="1" applyBorder="1" applyAlignment="1">
      <alignment horizontal="center" shrinkToFit="0" vertical="center" wrapText="1"/>
    </xf>
    <xf fontId="27" fillId="34" borderId="10" numFmtId="170" xfId="0" applyNumberFormat="1" applyFont="1" applyFill="1" applyBorder="1" applyAlignment="1">
      <alignment horizontal="center" shrinkToFit="0" vertical="center" wrapText="0"/>
    </xf>
    <xf fontId="7" fillId="0" borderId="0" numFmtId="0" xfId="0" applyNumberFormat="0" applyFont="1" applyFill="0" applyBorder="0" applyAlignment="0">
      <alignment horizontal="general" shrinkToFit="0" vertical="bottom" wrapText="0"/>
    </xf>
    <xf fontId="27" fillId="0" borderId="10" numFmtId="170" xfId="0" applyNumberFormat="1" applyFont="1" applyFill="0" applyBorder="1" applyAlignment="1">
      <alignment horizontal="center" shrinkToFit="0" vertical="center" wrapText="0"/>
    </xf>
    <xf fontId="26" fillId="0" borderId="10" numFmtId="170" xfId="0" applyNumberFormat="1" applyFont="1" applyFill="0" applyBorder="1" applyAlignment="1">
      <alignment horizontal="center" shrinkToFit="0" vertical="center" wrapText="0"/>
    </xf>
    <xf fontId="27" fillId="34" borderId="10" numFmtId="0" xfId="0" applyNumberFormat="0" applyFont="1" applyFill="1" applyBorder="1" applyAlignment="1">
      <alignment horizontal="center" shrinkToFit="0" vertical="center" wrapText="1"/>
    </xf>
    <xf fontId="37" fillId="0" borderId="0" numFmtId="0" xfId="0" applyNumberFormat="0" applyFont="1" applyFill="0" applyBorder="0" applyAlignment="1">
      <alignment horizontal="center" shrinkToFit="0" vertical="center" wrapText="0"/>
    </xf>
    <xf fontId="37" fillId="0" borderId="0" numFmtId="49" xfId="0" applyNumberFormat="1" applyFont="1" applyFill="1" applyBorder="0" applyAlignment="1">
      <alignment horizontal="center" shrinkToFit="0" vertical="top" wrapText="0"/>
    </xf>
    <xf fontId="37" fillId="0" borderId="0" numFmtId="49" xfId="0" applyNumberFormat="1" applyFont="1" applyFill="0" applyBorder="0" applyAlignment="1">
      <alignment horizontal="center" shrinkToFit="0" vertical="top" wrapText="0"/>
    </xf>
    <xf fontId="26" fillId="0" borderId="0" numFmtId="0" xfId="0" applyNumberFormat="0" applyFont="1" applyFill="0" applyBorder="1" applyAlignment="1">
      <alignment horizontal="right" shrinkToFit="0" vertical="bottom" wrapText="0"/>
    </xf>
    <xf fontId="26" fillId="0" borderId="0" numFmtId="0" xfId="0" applyNumberFormat="0" applyFont="1" applyFill="0" applyBorder="1" applyAlignment="1">
      <alignment horizontal="left" shrinkToFit="0" vertical="bottom" wrapText="1"/>
    </xf>
  </cellXfs>
  <cellStyles count="50">
    <cellStyle name="20% – колірна тема 1" xfId="15" builtinId="30"/>
    <cellStyle name="20% – колірна тема 2" xfId="16" builtinId="34"/>
    <cellStyle name="20% – колірна тема 3" xfId="17" builtinId="38"/>
    <cellStyle name="20% – колірна тема 4" xfId="18" builtinId="42"/>
    <cellStyle name="20% – колірна тема 5" xfId="19" builtinId="46"/>
    <cellStyle name="20% – колірна тема 6" xfId="20" builtinId="50"/>
    <cellStyle name="40% – колірна тема 1" xfId="21" builtinId="31"/>
    <cellStyle name="40% – колірна тема 2" xfId="22" builtinId="35"/>
    <cellStyle name="40% – колірна тема 3" xfId="23" builtinId="39"/>
    <cellStyle name="40% – колірна тема 4" xfId="24" builtinId="43"/>
    <cellStyle name="40% – колірна тема 5" xfId="25" builtinId="47"/>
    <cellStyle name="40% – колірна тема 6" xfId="26" builtinId="51"/>
    <cellStyle name="60% – колірна тема 1" xfId="27" builtinId="32"/>
    <cellStyle name="60% – колірна тема 2" xfId="28" builtinId="36"/>
    <cellStyle name="60% – колірна тема 3" xfId="29" builtinId="40"/>
    <cellStyle name="60% – колірна тема 4" xfId="30" builtinId="44"/>
    <cellStyle name="60% – колірна тема 5" xfId="31" builtinId="48"/>
    <cellStyle name="60% – колірна тема 6" xfId="32" builtinId="52"/>
    <cellStyle name="Normal_Доходи" xfId="33"/>
    <cellStyle name="Ввід" xfId="34" builtinId="20"/>
    <cellStyle name="Відсотковий" xfId="35" builtinId="5"/>
    <cellStyle name="Гарний" xfId="36" builtinId="26"/>
    <cellStyle name="Гіперпосилання" xfId="37" builtinId="8"/>
    <cellStyle name="Грошовий" xfId="38" builtinId="4"/>
    <cellStyle name="Грошовий [0]" xfId="39" builtinId="7"/>
    <cellStyle name="Заголовок 1" xfId="40" builtinId="16"/>
    <cellStyle name="Заголовок 2" xfId="41" builtinId="17"/>
    <cellStyle name="Заголовок 3" xfId="42" builtinId="18"/>
    <cellStyle name="Заголовок 4" xfId="43" builtinId="19"/>
    <cellStyle name="Звичайний" xfId="0" builtinId="0"/>
    <cellStyle name="Зв&amp;apos;язана клітинка" xfId="44" builtinId="24"/>
    <cellStyle name="Колірна тема 1" xfId="45" builtinId="29"/>
    <cellStyle name="Колірна тема 2" xfId="46" builtinId="33"/>
    <cellStyle name="Колірна тема 3" xfId="47" builtinId="37"/>
    <cellStyle name="Колірна тема 4" xfId="48" builtinId="41"/>
    <cellStyle name="Колірна тема 5" xfId="49" builtinId="45"/>
    <cellStyle name="Колірна тема 6" xfId="50" builtinId="49"/>
    <cellStyle name="Контрольна клітинка" xfId="51" builtinId="23"/>
    <cellStyle name="Назва" xfId="52" builtinId="15"/>
    <cellStyle name="Нейтральний" xfId="53" builtinId="28"/>
    <cellStyle name="Обчислення" xfId="54" builtinId="22"/>
    <cellStyle name="Переглянуте гіперпосилання" xfId="55" builtinId="9"/>
    <cellStyle name="Підсумок" xfId="56" builtinId="25"/>
    <cellStyle name="Поганий" xfId="57" builtinId="27"/>
    <cellStyle name="Примітка" xfId="58" builtinId="10"/>
    <cellStyle name="Результат" xfId="59" builtinId="21"/>
    <cellStyle name="Текст попередження" xfId="60" builtinId="11"/>
    <cellStyle name="Текст пояснення" xfId="61" builtinId="53"/>
    <cellStyle name="Фінансовий" xfId="62" builtinId="3"/>
    <cellStyle name="Фінансовий [0]" xfId="63" builtinId="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zoomScale="75" workbookViewId="0">
      <selection activeCell="G7" sqref="G7"/>
    </sheetView>
  </sheetViews>
  <sheetFormatPr baseColWidth="8" defaultRowHeight="15.75" customHeight="1"/>
  <cols>
    <col customWidth="1" min="1" max="1" style="31" width="14.75"/>
    <col customWidth="1" min="2" max="2" width="117.625"/>
    <col customWidth="1" min="3" max="3" width="15.625"/>
    <col customWidth="1" min="4" max="4" width="13"/>
    <col customWidth="1" min="5" max="5" width="15.125"/>
    <col customWidth="1" min="6" max="6" width="13.25"/>
    <col customWidth="1" min="7" max="7" width="13.75"/>
    <col customWidth="1" min="8" max="8" width="15.125"/>
  </cols>
  <sheetData>
    <row r="1" ht="41.25" customHeight="1"/>
    <row r="2" ht="23.449999999999999" customHeight="1">
      <c r="A2" s="32"/>
      <c r="B2" s="76" t="s">
        <v>76</v>
      </c>
      <c r="C2" s="76"/>
      <c r="D2" s="76"/>
      <c r="E2" s="76"/>
      <c r="F2" s="76"/>
      <c r="G2" s="76"/>
      <c r="H2" s="76"/>
    </row>
    <row r="3" ht="22.5">
      <c r="A3" s="32"/>
      <c r="B3" s="75" t="s">
        <v>38</v>
      </c>
      <c r="C3" s="75"/>
      <c r="D3" s="75"/>
      <c r="E3" s="75"/>
      <c r="F3" s="75"/>
      <c r="G3" s="75"/>
      <c r="H3" s="75"/>
    </row>
    <row r="4" ht="27" customHeight="1">
      <c r="A4" s="33"/>
      <c r="B4" s="74" t="s">
        <v>90</v>
      </c>
      <c r="C4" s="74"/>
      <c r="D4" s="74"/>
      <c r="E4" s="74"/>
      <c r="F4" s="74"/>
      <c r="G4" s="74"/>
      <c r="H4" s="74"/>
    </row>
    <row r="5" ht="20.25">
      <c r="A5" s="34"/>
      <c r="B5" s="20"/>
      <c r="C5" s="20"/>
      <c r="D5" s="20"/>
      <c r="E5" s="20"/>
      <c r="F5" s="20"/>
      <c r="G5" s="20"/>
      <c r="H5" s="65" t="s">
        <v>63</v>
      </c>
    </row>
    <row r="6" ht="1.5" customHeight="1">
      <c r="A6" s="34"/>
      <c r="B6" s="5"/>
      <c r="C6" s="5"/>
      <c r="D6" s="5"/>
      <c r="E6" s="5"/>
      <c r="F6" s="5"/>
      <c r="G6" s="5"/>
      <c r="H6" s="5"/>
    </row>
    <row r="7" ht="111" customHeight="1">
      <c r="A7" s="28" t="s">
        <v>31</v>
      </c>
      <c r="B7" s="51" t="s">
        <v>0</v>
      </c>
      <c r="C7" s="37" t="s">
        <v>82</v>
      </c>
      <c r="D7" s="37" t="s">
        <v>84</v>
      </c>
      <c r="E7" s="37" t="s">
        <v>85</v>
      </c>
      <c r="F7" s="37" t="s">
        <v>86</v>
      </c>
      <c r="G7" s="37" t="s">
        <v>87</v>
      </c>
      <c r="H7" s="37" t="s">
        <v>88</v>
      </c>
    </row>
    <row r="8" ht="15.75" customHeight="1">
      <c r="A8" s="52">
        <v>10000000</v>
      </c>
      <c r="B8" s="53" t="s">
        <v>1</v>
      </c>
      <c r="C8" s="18">
        <f>C9+C13+C14+C15+C12</f>
        <v>5270.8000000000002</v>
      </c>
      <c r="D8" s="18">
        <f>SUM(D10:D15)</f>
        <v>3406.4000000000001</v>
      </c>
      <c r="E8" s="18">
        <f>E9+E10+E13+E14+E15+E12</f>
        <v>8251.5</v>
      </c>
      <c r="F8" s="18">
        <f>SUM(F10:F15)</f>
        <v>3976.779</v>
      </c>
      <c r="G8" s="18">
        <f>ROUND(F8/E8*100,1)</f>
        <v>48.200000000000003</v>
      </c>
      <c r="H8" s="39">
        <f>ROUND(F8/D8*100,1)</f>
        <v>116.7</v>
      </c>
    </row>
    <row r="9" ht="18.75" hidden="1">
      <c r="A9" s="52">
        <v>12000000</v>
      </c>
      <c r="B9" s="54" t="s">
        <v>35</v>
      </c>
      <c r="C9" s="18">
        <f>SUM(C10:C11)</f>
        <v>0</v>
      </c>
      <c r="D9" s="18">
        <f>SUM(D10:D11)</f>
        <v>0</v>
      </c>
      <c r="E9" s="55"/>
      <c r="F9" s="55">
        <f>SUM(F10:F11)</f>
        <v>0</v>
      </c>
      <c r="G9" s="18" t="e">
        <f>ROUND(F9/E9*100,1)</f>
        <v>#DIV/0!</v>
      </c>
      <c r="H9" s="39" t="e">
        <f>ROUND(F9/D9*100,1)</f>
        <v>#DIV/0!</v>
      </c>
    </row>
    <row r="10" ht="18.75" hidden="1">
      <c r="A10" s="56">
        <v>12020900</v>
      </c>
      <c r="B10" s="16" t="s">
        <v>83</v>
      </c>
      <c r="C10" s="38"/>
      <c r="D10" s="71"/>
      <c r="E10" s="38"/>
      <c r="F10" s="38"/>
      <c r="G10" s="18"/>
      <c r="H10" s="39"/>
    </row>
    <row r="11" ht="18.75" hidden="1">
      <c r="A11" s="56">
        <v>12030000</v>
      </c>
      <c r="B11" s="57" t="s">
        <v>27</v>
      </c>
      <c r="C11" s="58"/>
      <c r="D11" s="71"/>
      <c r="E11" s="58"/>
      <c r="F11" s="38"/>
      <c r="G11" s="18" t="e">
        <f>ROUND(F11/E11*100,1)</f>
        <v>#DIV/0!</v>
      </c>
      <c r="H11" s="11" t="e">
        <f t="shared" ref="H11:H27" si="0">ROUND(F11/D11*100,1)</f>
        <v>#DIV/0!</v>
      </c>
    </row>
    <row r="12" ht="19.5" hidden="1">
      <c r="A12" s="56">
        <v>19000000</v>
      </c>
      <c r="B12" s="53" t="s">
        <v>24</v>
      </c>
      <c r="C12" s="18"/>
      <c r="D12" s="72"/>
      <c r="E12" s="18"/>
      <c r="F12" s="18"/>
      <c r="G12" s="18" t="e">
        <f>ROUND(F12/E12*100,1)</f>
        <v>#DIV/0!</v>
      </c>
      <c r="H12" s="11" t="e">
        <f t="shared" si="0"/>
        <v>#DIV/0!</v>
      </c>
    </row>
    <row r="13" ht="21" customHeight="1">
      <c r="A13" s="56">
        <v>19010000</v>
      </c>
      <c r="B13" s="57" t="s">
        <v>25</v>
      </c>
      <c r="C13" s="38">
        <v>5270.8000000000002</v>
      </c>
      <c r="D13" s="71">
        <v>3406.4000000000001</v>
      </c>
      <c r="E13" s="38">
        <v>8251.5</v>
      </c>
      <c r="F13" s="38">
        <v>3976.779</v>
      </c>
      <c r="G13" s="38">
        <f>ROUND(F13/E13*100,1)</f>
        <v>48.200000000000003</v>
      </c>
      <c r="H13" s="11">
        <f t="shared" si="0"/>
        <v>116.7</v>
      </c>
    </row>
    <row r="14" ht="37.5" hidden="1">
      <c r="A14" s="56">
        <v>19020000</v>
      </c>
      <c r="B14" s="57" t="s">
        <v>48</v>
      </c>
      <c r="C14" s="38"/>
      <c r="D14" s="7"/>
      <c r="E14" s="38"/>
      <c r="F14" s="38"/>
      <c r="G14" s="38"/>
      <c r="H14" s="11" t="e">
        <f t="shared" si="0"/>
        <v>#DIV/0!</v>
      </c>
    </row>
    <row r="15" ht="18" hidden="1" customHeight="1">
      <c r="A15" s="59" t="s">
        <v>32</v>
      </c>
      <c r="B15" s="60" t="s">
        <v>26</v>
      </c>
      <c r="C15" s="38"/>
      <c r="D15" s="7"/>
      <c r="E15" s="38"/>
      <c r="F15" s="7"/>
      <c r="G15" s="18"/>
      <c r="H15" s="11"/>
    </row>
    <row r="16" ht="19.5">
      <c r="A16" s="52">
        <v>20000000</v>
      </c>
      <c r="B16" s="61" t="s">
        <v>2</v>
      </c>
      <c r="C16" s="18">
        <f>SUM(C17:C19,C20)</f>
        <v>196828.473</v>
      </c>
      <c r="D16" s="18">
        <f>SUM(D17:D19,D20)</f>
        <v>42645.600000000006</v>
      </c>
      <c r="E16" s="18">
        <f>SUM(E17:E19,E20)</f>
        <v>182729.68599999999</v>
      </c>
      <c r="F16" s="18">
        <f>SUM(F17:F19,F20)</f>
        <v>40865.699000000001</v>
      </c>
      <c r="G16" s="18">
        <f>ROUND(F16/E16*100,1)</f>
        <v>22.399999999999999</v>
      </c>
      <c r="H16" s="39">
        <f>ROUND(F16/D16*100,1)</f>
        <v>95.799999999999997</v>
      </c>
    </row>
    <row r="17" ht="18.75">
      <c r="A17" s="56">
        <v>21110000</v>
      </c>
      <c r="B17" s="16" t="s">
        <v>15</v>
      </c>
      <c r="C17" s="38">
        <v>30</v>
      </c>
      <c r="D17" s="71"/>
      <c r="E17" s="38">
        <v>83.299999999999997</v>
      </c>
      <c r="F17" s="38"/>
      <c r="G17" s="38"/>
      <c r="H17" s="11"/>
    </row>
    <row r="18" ht="18.75" hidden="1">
      <c r="A18" s="56">
        <v>24000000</v>
      </c>
      <c r="B18" s="16" t="s">
        <v>36</v>
      </c>
      <c r="C18" s="38"/>
      <c r="D18" s="71"/>
      <c r="E18" s="38"/>
      <c r="F18" s="38"/>
      <c r="G18" s="38"/>
      <c r="H18" s="11"/>
    </row>
    <row r="19" ht="37.5">
      <c r="A19" s="36">
        <v>24062100</v>
      </c>
      <c r="B19" s="16" t="s">
        <v>37</v>
      </c>
      <c r="C19" s="38">
        <v>452.39999999999998</v>
      </c>
      <c r="D19" s="71">
        <v>427.80000000000001</v>
      </c>
      <c r="E19" s="38">
        <v>293.69999999999999</v>
      </c>
      <c r="F19" s="38">
        <v>588.34900000000005</v>
      </c>
      <c r="G19" s="11" t="s">
        <v>91</v>
      </c>
      <c r="H19" s="11">
        <f t="shared" si="0"/>
        <v>137.5</v>
      </c>
    </row>
    <row r="20" s="70" customFormat="1" ht="17.25" customHeight="1">
      <c r="A20" s="56">
        <v>25000000</v>
      </c>
      <c r="B20" s="16" t="s">
        <v>13</v>
      </c>
      <c r="C20" s="69">
        <v>196346.073</v>
      </c>
      <c r="D20" s="69">
        <v>42217.800000000003</v>
      </c>
      <c r="E20" s="69">
        <v>182352.68599999999</v>
      </c>
      <c r="F20" s="69">
        <v>40277.349999999999</v>
      </c>
      <c r="G20" s="38">
        <f>ROUND(F20/E20*100,1)</f>
        <v>22.100000000000001</v>
      </c>
      <c r="H20" s="11">
        <f t="shared" si="0"/>
        <v>95.400000000000006</v>
      </c>
    </row>
    <row r="21" ht="27" customHeight="1">
      <c r="A21" s="52">
        <v>30000000</v>
      </c>
      <c r="B21" s="61" t="s">
        <v>19</v>
      </c>
      <c r="C21" s="72"/>
      <c r="D21" s="72">
        <f>SUM(D22)</f>
        <v>5.0999999999999996</v>
      </c>
      <c r="E21" s="72"/>
      <c r="F21" s="18"/>
      <c r="G21" s="38"/>
      <c r="H21" s="39"/>
    </row>
    <row r="22" ht="40.5" customHeight="1">
      <c r="A22" s="56">
        <v>31030000</v>
      </c>
      <c r="B22" s="16" t="s">
        <v>28</v>
      </c>
      <c r="C22" s="11"/>
      <c r="D22" s="8">
        <v>5.0999999999999996</v>
      </c>
      <c r="E22" s="11"/>
      <c r="F22" s="11"/>
      <c r="G22" s="38"/>
      <c r="H22" s="11"/>
    </row>
    <row r="23" s="67" customFormat="1" ht="26.25" hidden="1" customHeight="1">
      <c r="A23" s="66">
        <v>42000000</v>
      </c>
      <c r="B23" s="61" t="s">
        <v>72</v>
      </c>
      <c r="C23" s="39"/>
      <c r="D23" s="39">
        <f>D24</f>
        <v>0</v>
      </c>
      <c r="E23" s="39"/>
      <c r="F23" s="39"/>
      <c r="G23" s="18"/>
      <c r="H23" s="11"/>
    </row>
    <row r="24" ht="38.25" hidden="1" customHeight="1">
      <c r="A24" s="56">
        <v>42030000</v>
      </c>
      <c r="B24" s="16" t="s">
        <v>73</v>
      </c>
      <c r="C24" s="11"/>
      <c r="D24" s="8"/>
      <c r="E24" s="11"/>
      <c r="F24" s="11"/>
      <c r="G24" s="38"/>
      <c r="H24" s="11"/>
    </row>
    <row r="25" ht="21" hidden="1" customHeight="1">
      <c r="A25" s="52">
        <v>50000000</v>
      </c>
      <c r="B25" s="61" t="s">
        <v>12</v>
      </c>
      <c r="C25" s="18">
        <f>SUM(C26)</f>
        <v>0</v>
      </c>
      <c r="D25" s="18">
        <f>SUM(D26)</f>
        <v>0</v>
      </c>
      <c r="E25" s="18"/>
      <c r="F25" s="18"/>
      <c r="G25" s="18" t="e">
        <f>ROUND(F25/E25*100,1)</f>
        <v>#DIV/0!</v>
      </c>
      <c r="H25" s="39" t="e">
        <f t="shared" si="0"/>
        <v>#DIV/0!</v>
      </c>
    </row>
    <row r="26" ht="21" hidden="1" customHeight="1">
      <c r="A26" s="56">
        <v>50080000</v>
      </c>
      <c r="B26" s="16" t="s">
        <v>14</v>
      </c>
      <c r="C26" s="11"/>
      <c r="D26" s="11"/>
      <c r="E26" s="38"/>
      <c r="F26" s="38"/>
      <c r="G26" s="18" t="e">
        <f>ROUND(F26/E26*100,1)</f>
        <v>#DIV/0!</v>
      </c>
      <c r="H26" s="39" t="e">
        <f t="shared" si="0"/>
        <v>#DIV/0!</v>
      </c>
    </row>
    <row r="27" ht="28.5" hidden="1" customHeight="1">
      <c r="A27" s="56"/>
      <c r="B27" s="54" t="s">
        <v>16</v>
      </c>
      <c r="C27" s="18">
        <f>SUM(C8,C16,C21,C23,C25)</f>
        <v>202099.27299999999</v>
      </c>
      <c r="D27" s="18">
        <f>SUM(D8,D16,D21,D23,D25)</f>
        <v>46057.100000000006</v>
      </c>
      <c r="E27" s="18">
        <f>SUM(E8,E16,E21,E23,E25)</f>
        <v>190981.18599999999</v>
      </c>
      <c r="F27" s="18">
        <f>SUM(F8,F16,F21,F23,F25)</f>
        <v>44842.478000000003</v>
      </c>
      <c r="G27" s="18">
        <f>ROUND(F27/E27*100,1)</f>
        <v>23.5</v>
      </c>
      <c r="H27" s="39">
        <f t="shared" si="0"/>
        <v>97.400000000000006</v>
      </c>
    </row>
    <row r="28" ht="24" customHeight="1">
      <c r="A28" s="52">
        <v>40000000</v>
      </c>
      <c r="B28" s="61" t="s">
        <v>3</v>
      </c>
      <c r="C28" s="18">
        <f>SUM(C29:C45)</f>
        <v>75716.5</v>
      </c>
      <c r="D28" s="18"/>
      <c r="E28" s="18"/>
      <c r="F28" s="18"/>
      <c r="G28" s="18"/>
      <c r="H28" s="39"/>
    </row>
    <row r="29" ht="21.600000000000001" hidden="1" customHeight="1">
      <c r="A29" s="56">
        <v>41030800</v>
      </c>
      <c r="B29" s="16" t="s">
        <v>20</v>
      </c>
      <c r="C29" s="11"/>
      <c r="D29" s="11"/>
      <c r="E29" s="18"/>
      <c r="F29" s="18"/>
      <c r="G29" s="18"/>
      <c r="H29" s="39"/>
    </row>
    <row r="30" s="2" customFormat="1" ht="66" hidden="1" customHeight="1">
      <c r="A30" s="56">
        <v>41033400</v>
      </c>
      <c r="B30" s="16" t="s">
        <v>23</v>
      </c>
      <c r="C30" s="11"/>
      <c r="D30" s="11"/>
      <c r="E30" s="11"/>
      <c r="F30" s="11"/>
      <c r="G30" s="18"/>
      <c r="H30" s="39"/>
    </row>
    <row r="31" s="2" customFormat="1" hidden="1">
      <c r="A31" s="56">
        <v>41034300</v>
      </c>
      <c r="B31" s="16" t="s">
        <v>46</v>
      </c>
      <c r="C31" s="11"/>
      <c r="D31" s="11"/>
      <c r="E31" s="11"/>
      <c r="F31" s="11"/>
      <c r="G31" s="18"/>
      <c r="H31" s="39"/>
    </row>
    <row r="32" s="2" customFormat="1" hidden="1">
      <c r="A32" s="56">
        <v>41033300</v>
      </c>
      <c r="B32" s="16" t="s">
        <v>50</v>
      </c>
      <c r="C32" s="11"/>
      <c r="D32" s="11"/>
      <c r="E32" s="11"/>
      <c r="F32" s="11"/>
      <c r="G32" s="18"/>
      <c r="H32" s="39"/>
    </row>
    <row r="33" s="2" customFormat="1" ht="36.75" hidden="1" customHeight="1">
      <c r="A33" s="56">
        <v>41033300</v>
      </c>
      <c r="B33" s="16" t="s">
        <v>77</v>
      </c>
      <c r="C33" s="11"/>
      <c r="D33" s="11"/>
      <c r="E33" s="11"/>
      <c r="F33" s="11"/>
      <c r="G33" s="38"/>
      <c r="H33" s="39"/>
    </row>
    <row r="34" ht="24.75" customHeight="1">
      <c r="A34" s="56">
        <v>41033900</v>
      </c>
      <c r="B34" s="16" t="s">
        <v>69</v>
      </c>
      <c r="C34" s="11">
        <v>30353.5</v>
      </c>
      <c r="D34" s="11"/>
      <c r="E34" s="11"/>
      <c r="F34" s="11"/>
      <c r="G34" s="38"/>
      <c r="H34" s="38"/>
    </row>
    <row r="35" s="2" customFormat="1" ht="39.75" customHeight="1">
      <c r="A35" s="56">
        <v>41034200</v>
      </c>
      <c r="B35" s="57" t="s">
        <v>80</v>
      </c>
      <c r="C35" s="11">
        <v>140</v>
      </c>
      <c r="D35" s="11"/>
      <c r="E35" s="11"/>
      <c r="F35" s="11"/>
      <c r="G35" s="38"/>
      <c r="H35" s="39"/>
    </row>
    <row r="36" s="2" customFormat="1" ht="39" customHeight="1">
      <c r="A36" s="56">
        <v>41035400</v>
      </c>
      <c r="B36" s="57" t="s">
        <v>81</v>
      </c>
      <c r="C36" s="11">
        <v>86.900000000000006</v>
      </c>
      <c r="D36" s="38"/>
      <c r="E36" s="11"/>
      <c r="F36" s="38"/>
      <c r="G36" s="38"/>
      <c r="H36" s="39"/>
    </row>
    <row r="37" ht="1.5" hidden="1" customHeight="1">
      <c r="A37" s="56">
        <v>41036600</v>
      </c>
      <c r="B37" s="16" t="s">
        <v>57</v>
      </c>
      <c r="C37" s="11"/>
      <c r="D37" s="11"/>
      <c r="E37" s="11"/>
      <c r="F37" s="11"/>
      <c r="G37" s="38"/>
      <c r="H37" s="11"/>
    </row>
    <row r="38" ht="12.75" hidden="1" customHeight="1">
      <c r="A38" s="56">
        <v>41034800</v>
      </c>
      <c r="B38" s="16" t="s">
        <v>68</v>
      </c>
      <c r="C38" s="11"/>
      <c r="D38" s="8"/>
      <c r="E38" s="11"/>
      <c r="F38" s="11"/>
      <c r="G38" s="38"/>
      <c r="H38" s="11"/>
    </row>
    <row r="39" ht="9" hidden="1" customHeight="1">
      <c r="A39" s="56">
        <v>41036600</v>
      </c>
      <c r="B39" s="16" t="s">
        <v>64</v>
      </c>
      <c r="C39" s="11"/>
      <c r="D39" s="11"/>
      <c r="E39" s="11"/>
      <c r="F39" s="11"/>
      <c r="G39" s="38"/>
      <c r="H39" s="11"/>
    </row>
    <row r="40" ht="10.5" hidden="1" customHeight="1">
      <c r="A40" s="56">
        <v>41037300</v>
      </c>
      <c r="B40" s="16" t="s">
        <v>56</v>
      </c>
      <c r="C40" s="11"/>
      <c r="D40" s="8"/>
      <c r="E40" s="11"/>
      <c r="F40" s="11"/>
      <c r="G40" s="38"/>
      <c r="H40" s="38"/>
    </row>
    <row r="41" ht="15" hidden="1" customHeight="1">
      <c r="A41" s="56">
        <v>41053700</v>
      </c>
      <c r="B41" s="16" t="s">
        <v>59</v>
      </c>
      <c r="C41" s="11"/>
      <c r="D41" s="8"/>
      <c r="E41" s="11"/>
      <c r="F41" s="11"/>
      <c r="G41" s="38"/>
      <c r="H41" s="38"/>
    </row>
    <row r="42" ht="11.25" hidden="1" customHeight="1">
      <c r="A42" s="56"/>
      <c r="B42" s="16"/>
      <c r="C42" s="11"/>
      <c r="D42" s="11"/>
      <c r="E42" s="11"/>
      <c r="F42" s="11"/>
      <c r="G42" s="38"/>
      <c r="H42" s="38"/>
    </row>
    <row r="43" ht="24.600000000000001" customHeight="1">
      <c r="A43" s="56">
        <v>41053900</v>
      </c>
      <c r="B43" s="16" t="s">
        <v>55</v>
      </c>
      <c r="C43" s="11">
        <v>45136.099999999999</v>
      </c>
      <c r="D43" s="11"/>
      <c r="E43" s="11"/>
      <c r="F43" s="11"/>
      <c r="G43" s="38"/>
      <c r="H43" s="11"/>
    </row>
    <row r="44" ht="22.149999999999999" hidden="1" customHeight="1">
      <c r="A44" s="56">
        <v>41054100</v>
      </c>
      <c r="B44" s="16" t="s">
        <v>58</v>
      </c>
      <c r="C44" s="11"/>
      <c r="D44" s="11"/>
      <c r="E44" s="11"/>
      <c r="F44" s="11"/>
      <c r="G44" s="38"/>
      <c r="H44" s="39"/>
    </row>
    <row r="45" ht="27" hidden="1" customHeight="1">
      <c r="A45" s="56"/>
      <c r="B45" s="62" t="s">
        <v>21</v>
      </c>
      <c r="C45" s="11"/>
      <c r="D45" s="11"/>
      <c r="E45" s="11"/>
      <c r="F45" s="11"/>
      <c r="G45" s="38" t="e">
        <f>ROUND(F45/E45*100,1)</f>
        <v>#DIV/0!</v>
      </c>
      <c r="H45" s="39" t="e">
        <f>ROUND(F45/D45*100,1)</f>
        <v>#DIV/0!</v>
      </c>
    </row>
    <row r="46" ht="18.75">
      <c r="A46" s="56"/>
      <c r="B46" s="54" t="s">
        <v>4</v>
      </c>
      <c r="C46" s="39">
        <f>SUM(C27,C28,)</f>
        <v>277815.77299999999</v>
      </c>
      <c r="D46" s="39">
        <f>SUM(D27,D28)</f>
        <v>46057.100000000006</v>
      </c>
      <c r="E46" s="39">
        <f>SUM(E27,E28)</f>
        <v>190981.18599999999</v>
      </c>
      <c r="F46" s="39">
        <f>SUM(F27,F28)</f>
        <v>44842.478000000003</v>
      </c>
      <c r="G46" s="18">
        <f>ROUND(F46/E46*100,1)</f>
        <v>23.5</v>
      </c>
      <c r="H46" s="39">
        <f>ROUND(F46/D46*100,1)</f>
        <v>97.400000000000006</v>
      </c>
    </row>
    <row r="47" ht="48.75" customHeight="1">
      <c r="B47" s="3"/>
      <c r="C47" s="3"/>
      <c r="D47" s="3"/>
      <c r="E47" s="3"/>
      <c r="F47" s="4"/>
      <c r="G47" s="4"/>
      <c r="H47" s="4"/>
    </row>
  </sheetData>
  <mergeCells count="3">
    <mergeCell ref="B4:H4"/>
    <mergeCell ref="B3:H3"/>
    <mergeCell ref="B2:H2"/>
  </mergeCells>
  <pageMargins left="0.19684999999999997" right="0.19684999999999997" top="0.59055100000000005" bottom="0.19684999999999997" header="0.11811000000000001" footer="0"/>
  <pageSetup paperSize="9" scale="59" firstPageNumber="1" fitToWidth="1" fitToHeight="1" orientation="landscape" horizontalDpi="600" verticalDpi="6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showZeros="0" view="pageBreakPreview" zoomScale="75" workbookViewId="0">
      <selection activeCell="M16" sqref="M16"/>
    </sheetView>
  </sheetViews>
  <sheetFormatPr baseColWidth="8" defaultRowHeight="15.75" customHeight="1"/>
  <cols>
    <col customWidth="1" min="1" max="1" style="31" width="12.625"/>
    <col customWidth="1" min="2" max="2" width="79.75"/>
    <col customWidth="1" min="3" max="3" width="18.25"/>
    <col customWidth="1" min="4" max="4" width="14"/>
    <col customWidth="1" min="5" max="5" width="19"/>
    <col customWidth="1" min="6" max="8" width="16.75"/>
  </cols>
  <sheetData>
    <row r="1" ht="15.6" customHeight="1">
      <c r="A1" s="34"/>
      <c r="B1" s="20"/>
      <c r="C1" s="20"/>
      <c r="D1" s="20"/>
      <c r="E1" s="20"/>
      <c r="F1" s="20"/>
      <c r="G1" s="20"/>
      <c r="H1" s="65" t="s">
        <v>63</v>
      </c>
    </row>
    <row r="2" ht="1.5" customHeight="1">
      <c r="A2" s="34"/>
      <c r="B2" s="5"/>
      <c r="C2" s="5"/>
      <c r="D2" s="5"/>
      <c r="E2" s="5"/>
      <c r="F2" s="5"/>
      <c r="G2" s="5"/>
      <c r="H2" s="5"/>
    </row>
    <row r="3" ht="110.45" customHeight="1">
      <c r="A3" s="27" t="s">
        <v>47</v>
      </c>
      <c r="B3" s="15" t="s">
        <v>5</v>
      </c>
      <c r="C3" s="14" t="s">
        <v>78</v>
      </c>
      <c r="D3" s="37" t="s">
        <v>84</v>
      </c>
      <c r="E3" s="14" t="s">
        <v>89</v>
      </c>
      <c r="F3" s="73" t="s">
        <v>86</v>
      </c>
      <c r="G3" s="14" t="s">
        <v>87</v>
      </c>
      <c r="H3" s="37" t="s">
        <v>88</v>
      </c>
    </row>
    <row r="4" ht="21" customHeight="1">
      <c r="A4" s="41">
        <v>100</v>
      </c>
      <c r="B4" s="16" t="s">
        <v>33</v>
      </c>
      <c r="C4" s="45">
        <v>40</v>
      </c>
      <c r="D4" s="50"/>
      <c r="E4" s="45"/>
      <c r="F4" s="45"/>
      <c r="G4" s="38"/>
      <c r="H4" s="46"/>
    </row>
    <row r="5" ht="18.75">
      <c r="A5" s="28" t="s">
        <v>39</v>
      </c>
      <c r="B5" s="10" t="s">
        <v>6</v>
      </c>
      <c r="C5" s="45">
        <v>339403.79999999999</v>
      </c>
      <c r="D5" s="50">
        <v>30721</v>
      </c>
      <c r="E5" s="45">
        <v>146087.12100000001</v>
      </c>
      <c r="F5" s="45">
        <v>22553.177</v>
      </c>
      <c r="G5" s="38">
        <f>ROUND(F5/E5*100,1)</f>
        <v>15.4</v>
      </c>
      <c r="H5" s="47">
        <f>ROUND(F5/D5*100,1)</f>
        <v>73.400000000000006</v>
      </c>
    </row>
    <row r="6" ht="18.75">
      <c r="A6" s="28" t="s">
        <v>40</v>
      </c>
      <c r="B6" s="10" t="s">
        <v>7</v>
      </c>
      <c r="C6" s="45">
        <v>28079.200000000001</v>
      </c>
      <c r="D6" s="45">
        <v>4466.3000000000002</v>
      </c>
      <c r="E6" s="45">
        <v>639.24300000000005</v>
      </c>
      <c r="F6" s="45">
        <v>639.24300000000005</v>
      </c>
      <c r="G6" s="38">
        <f>ROUND(F6/E6*100,1)</f>
        <v>100</v>
      </c>
      <c r="H6" s="47">
        <f>ROUND(F6/D6*100,1)</f>
        <v>14.300000000000001</v>
      </c>
    </row>
    <row r="7" ht="18.75">
      <c r="A7" s="28" t="s">
        <v>41</v>
      </c>
      <c r="B7" s="10" t="s">
        <v>8</v>
      </c>
      <c r="C7" s="45">
        <v>52522.5</v>
      </c>
      <c r="D7" s="45">
        <v>7975.1999999999998</v>
      </c>
      <c r="E7" s="45">
        <v>45283.038</v>
      </c>
      <c r="F7" s="45">
        <v>8890.8989999999994</v>
      </c>
      <c r="G7" s="38">
        <f>ROUND(F7/E7*100,1)</f>
        <v>19.600000000000001</v>
      </c>
      <c r="H7" s="47">
        <f>ROUND(F7/D7*100,1)</f>
        <v>111.5</v>
      </c>
    </row>
    <row r="8" ht="11.25" hidden="1" customHeight="1">
      <c r="A8" s="28">
        <v>6000</v>
      </c>
      <c r="B8" s="10" t="s">
        <v>18</v>
      </c>
      <c r="C8" s="63"/>
      <c r="D8" s="45"/>
      <c r="E8" s="63"/>
      <c r="F8" s="45"/>
      <c r="G8" s="38" t="e">
        <f>ROUND(F8/E8*100,1)</f>
        <v>#DIV/0!</v>
      </c>
      <c r="H8" s="47" t="e">
        <f>ROUND(F8/D8*100,1)</f>
        <v>#DIV/0!</v>
      </c>
    </row>
    <row r="9" ht="20.25" customHeight="1">
      <c r="A9" s="28" t="s">
        <v>42</v>
      </c>
      <c r="B9" s="10" t="s">
        <v>9</v>
      </c>
      <c r="C9" s="63">
        <v>4665.1000000000004</v>
      </c>
      <c r="D9" s="45">
        <v>372.60000000000002</v>
      </c>
      <c r="E9" s="63">
        <v>10560.252</v>
      </c>
      <c r="F9" s="45">
        <v>437.536</v>
      </c>
      <c r="G9" s="38">
        <f>ROUND(F9/E9*100,1)</f>
        <v>4.0999999999999996</v>
      </c>
      <c r="H9" s="47">
        <f>ROUND(F9/D9*100,1)</f>
        <v>117.40000000000001</v>
      </c>
    </row>
    <row r="10" ht="17.25" customHeight="1">
      <c r="A10" s="28" t="s">
        <v>43</v>
      </c>
      <c r="B10" s="10" t="s">
        <v>10</v>
      </c>
      <c r="C10" s="45">
        <v>805.79999999999995</v>
      </c>
      <c r="D10" s="45"/>
      <c r="E10" s="45"/>
      <c r="F10" s="45"/>
      <c r="G10" s="38"/>
      <c r="H10" s="47"/>
    </row>
    <row r="11" ht="22.5" customHeight="1">
      <c r="A11" s="28" t="s">
        <v>49</v>
      </c>
      <c r="B11" s="10" t="s">
        <v>18</v>
      </c>
      <c r="C11" s="45">
        <v>5191.8000000000002</v>
      </c>
      <c r="D11" s="45"/>
      <c r="E11" s="45"/>
      <c r="F11" s="45"/>
      <c r="G11" s="38"/>
      <c r="H11" s="46"/>
    </row>
    <row r="12" ht="22.5" customHeight="1">
      <c r="A12" s="28">
        <v>7100</v>
      </c>
      <c r="B12" s="10" t="s">
        <v>53</v>
      </c>
      <c r="C12" s="45">
        <v>202.5</v>
      </c>
      <c r="D12" s="12"/>
      <c r="E12" s="45"/>
      <c r="F12" s="45"/>
      <c r="G12" s="38"/>
      <c r="H12" s="46"/>
    </row>
    <row r="13" ht="3" hidden="1" customHeight="1">
      <c r="A13" s="28">
        <v>7300</v>
      </c>
      <c r="B13" s="10" t="s">
        <v>51</v>
      </c>
      <c r="C13" s="45"/>
      <c r="D13" s="45"/>
      <c r="E13" s="45"/>
      <c r="F13" s="45"/>
      <c r="G13" s="38"/>
      <c r="H13" s="7"/>
    </row>
    <row r="14" ht="21.75" customHeight="1">
      <c r="A14" s="28">
        <v>7400</v>
      </c>
      <c r="B14" s="10" t="s">
        <v>52</v>
      </c>
      <c r="C14" s="45">
        <v>99952.899999999994</v>
      </c>
      <c r="D14" s="45">
        <v>18786.400000000001</v>
      </c>
      <c r="E14" s="45">
        <v>17734.439999999999</v>
      </c>
      <c r="F14" s="45">
        <v>17682.27</v>
      </c>
      <c r="G14" s="38">
        <f>ROUND(F14/E14*100,1)</f>
        <v>99.700000000000003</v>
      </c>
      <c r="H14" s="47">
        <f>ROUND(F14/D14*100,1)</f>
        <v>94.099999999999994</v>
      </c>
    </row>
    <row r="15" ht="22.5" hidden="1" customHeight="1">
      <c r="A15" s="28">
        <v>7500</v>
      </c>
      <c r="B15" s="10" t="s">
        <v>65</v>
      </c>
      <c r="C15" s="45"/>
      <c r="D15" s="45"/>
      <c r="E15" s="45"/>
      <c r="F15" s="45"/>
      <c r="G15" s="38"/>
      <c r="H15" s="47"/>
    </row>
    <row r="16" ht="18.75" customHeight="1">
      <c r="A16" s="28">
        <v>7600</v>
      </c>
      <c r="B16" s="10" t="s">
        <v>66</v>
      </c>
      <c r="C16" s="45">
        <v>99.900000000000006</v>
      </c>
      <c r="D16" s="44"/>
      <c r="E16" s="45"/>
      <c r="F16" s="45"/>
      <c r="G16" s="38"/>
      <c r="H16" s="47"/>
    </row>
    <row r="17" ht="42" customHeight="1">
      <c r="A17" s="27">
        <v>7700</v>
      </c>
      <c r="B17" s="10" t="s">
        <v>74</v>
      </c>
      <c r="C17" s="45">
        <v>35</v>
      </c>
      <c r="D17" s="45"/>
      <c r="E17" s="45"/>
      <c r="F17" s="38"/>
      <c r="G17" s="38"/>
      <c r="H17" s="47"/>
    </row>
    <row r="18" ht="20.25" customHeight="1">
      <c r="A18" s="27">
        <v>8000</v>
      </c>
      <c r="B18" s="10" t="s">
        <v>61</v>
      </c>
      <c r="C18" s="45">
        <v>1645</v>
      </c>
      <c r="D18" s="45"/>
      <c r="E18" s="45">
        <v>3600</v>
      </c>
      <c r="F18" s="45"/>
      <c r="G18" s="38">
        <f>ROUND(F18/E18*100,1)</f>
        <v>0</v>
      </c>
      <c r="H18" s="47"/>
    </row>
    <row r="19" ht="21.75" hidden="1" customHeight="1">
      <c r="A19" s="27">
        <v>9320</v>
      </c>
      <c r="B19" s="10" t="s">
        <v>54</v>
      </c>
      <c r="C19" s="45"/>
      <c r="D19" s="12"/>
      <c r="E19" s="45"/>
      <c r="F19" s="45"/>
      <c r="G19" s="38"/>
      <c r="H19" s="47"/>
    </row>
    <row r="20" ht="21" hidden="1" customHeight="1">
      <c r="A20" s="27">
        <v>8500</v>
      </c>
      <c r="B20" s="10" t="s">
        <v>70</v>
      </c>
      <c r="C20" s="45"/>
      <c r="D20" s="12"/>
      <c r="E20" s="45"/>
      <c r="F20" s="45"/>
      <c r="G20" s="38"/>
      <c r="H20" s="47"/>
    </row>
    <row r="21" ht="13.5" hidden="1" customHeight="1">
      <c r="A21" s="27">
        <v>9570</v>
      </c>
      <c r="B21" s="10" t="s">
        <v>58</v>
      </c>
      <c r="C21" s="45"/>
      <c r="D21" s="12"/>
      <c r="E21" s="45"/>
      <c r="F21" s="45"/>
      <c r="G21" s="38" t="e">
        <f>ROUND(F21/E21*100,1)</f>
        <v>#DIV/0!</v>
      </c>
      <c r="H21" s="47" t="e">
        <f>ROUND(F21/D21*100,1)</f>
        <v>#DIV/0!</v>
      </c>
    </row>
    <row r="22" ht="12" hidden="1" customHeight="1">
      <c r="A22" s="27">
        <v>9750</v>
      </c>
      <c r="B22" s="10" t="s">
        <v>59</v>
      </c>
      <c r="C22" s="45"/>
      <c r="D22" s="12"/>
      <c r="E22" s="45"/>
      <c r="F22" s="45"/>
      <c r="G22" s="38" t="e">
        <f>ROUND(F22/E22*100,1)</f>
        <v>#DIV/0!</v>
      </c>
      <c r="H22" s="47" t="e">
        <f>ROUND(F22/D22*100,1)</f>
        <v>#DIV/0!</v>
      </c>
    </row>
    <row r="23" ht="17.25" hidden="1" customHeight="1">
      <c r="A23" s="27"/>
      <c r="B23" s="10"/>
      <c r="C23" s="45"/>
      <c r="D23" s="50"/>
      <c r="E23" s="45"/>
      <c r="F23" s="45"/>
      <c r="G23" s="38"/>
      <c r="H23" s="46"/>
    </row>
    <row r="24" ht="42" hidden="1" customHeight="1">
      <c r="A24" s="27">
        <v>9310</v>
      </c>
      <c r="B24" s="10" t="s">
        <v>71</v>
      </c>
      <c r="C24" s="45"/>
      <c r="D24" s="50"/>
      <c r="E24" s="45"/>
      <c r="F24" s="45"/>
      <c r="G24" s="38"/>
      <c r="H24" s="46"/>
    </row>
    <row r="25" ht="42.75" customHeight="1">
      <c r="A25" s="27">
        <v>9320</v>
      </c>
      <c r="B25" s="10" t="s">
        <v>54</v>
      </c>
      <c r="C25" s="45">
        <v>18502.200000000001</v>
      </c>
      <c r="D25" s="45">
        <v>18502.200000000001</v>
      </c>
      <c r="E25" s="45"/>
      <c r="F25" s="45"/>
      <c r="G25" s="38"/>
      <c r="H25" s="47">
        <f>ROUND(F25/D25*100,1)</f>
        <v>0</v>
      </c>
    </row>
    <row r="26" ht="21.75" hidden="1" customHeight="1">
      <c r="A26" s="27">
        <v>9740</v>
      </c>
      <c r="B26" s="10" t="s">
        <v>79</v>
      </c>
      <c r="C26" s="45"/>
      <c r="D26" s="45"/>
      <c r="E26" s="45"/>
      <c r="F26" s="45"/>
      <c r="G26" s="38"/>
      <c r="H26" s="46"/>
    </row>
    <row r="27" ht="22.5" hidden="1" customHeight="1">
      <c r="A27" s="42" t="s">
        <v>44</v>
      </c>
      <c r="B27" s="10" t="s">
        <v>29</v>
      </c>
      <c r="C27" s="45"/>
      <c r="D27" s="8"/>
      <c r="E27" s="45"/>
      <c r="F27" s="45"/>
      <c r="G27" s="38" t="e">
        <f>ROUND(F27/E27*100,1)</f>
        <v>#DIV/0!</v>
      </c>
      <c r="H27" s="47" t="e">
        <f>ROUND(F27/D27*100,1)</f>
        <v>#DIV/0!</v>
      </c>
    </row>
    <row r="28" ht="23.25" hidden="1" customHeight="1">
      <c r="A28" s="42" t="s">
        <v>45</v>
      </c>
      <c r="B28" s="10" t="s">
        <v>30</v>
      </c>
      <c r="C28" s="45"/>
      <c r="D28" s="8"/>
      <c r="E28" s="45"/>
      <c r="F28" s="45"/>
      <c r="G28" s="38" t="e">
        <f>ROUND(F28/E28*100,1)</f>
        <v>#DIV/0!</v>
      </c>
      <c r="H28" s="47" t="e">
        <f>ROUND(F28/D28*100,1)</f>
        <v>#DIV/0!</v>
      </c>
    </row>
    <row r="29" ht="22.5" customHeight="1">
      <c r="A29" s="42">
        <v>9740</v>
      </c>
      <c r="B29" s="10" t="s">
        <v>79</v>
      </c>
      <c r="C29" s="45">
        <v>12592.700000000001</v>
      </c>
      <c r="D29" s="8"/>
      <c r="E29" s="45">
        <v>5028.5</v>
      </c>
      <c r="F29" s="45">
        <v>1573.2</v>
      </c>
      <c r="G29" s="38">
        <f>ROUND(F29/E29*100,1)</f>
        <v>31.300000000000001</v>
      </c>
      <c r="H29" s="47"/>
    </row>
    <row r="30" ht="22.5" customHeight="1">
      <c r="A30" s="27">
        <v>9770</v>
      </c>
      <c r="B30" s="10" t="s">
        <v>55</v>
      </c>
      <c r="C30" s="45">
        <v>4165.1000000000004</v>
      </c>
      <c r="D30" s="45"/>
      <c r="E30" s="45"/>
      <c r="F30" s="45"/>
      <c r="G30" s="38"/>
      <c r="H30" s="47"/>
    </row>
    <row r="31" ht="40.149999999999999" customHeight="1">
      <c r="A31" s="42">
        <v>9800</v>
      </c>
      <c r="B31" s="10" t="s">
        <v>62</v>
      </c>
      <c r="C31" s="45">
        <v>58325.5</v>
      </c>
      <c r="D31" s="45"/>
      <c r="E31" s="45"/>
      <c r="F31" s="45"/>
      <c r="G31" s="38"/>
      <c r="H31" s="47"/>
    </row>
    <row r="32" ht="28.5" customHeight="1">
      <c r="A32" s="43"/>
      <c r="B32" s="6" t="s">
        <v>17</v>
      </c>
      <c r="C32" s="48">
        <f>SUM(C4:C31)</f>
        <v>626228.99999999988</v>
      </c>
      <c r="D32" s="48">
        <f>SUM(D4:D31)</f>
        <v>80823.699999999997</v>
      </c>
      <c r="E32" s="48">
        <f>SUM(E4:E31)</f>
        <v>228932.59400000001</v>
      </c>
      <c r="F32" s="48">
        <f>SUM(F4:F31)</f>
        <v>51776.324999999997</v>
      </c>
      <c r="G32" s="49">
        <f t="shared" ref="G32:G37" si="0">ROUND(F32/E32*100,1)</f>
        <v>22.600000000000001</v>
      </c>
      <c r="H32" s="68">
        <f>ROUND(F32/D32*100,1)</f>
        <v>64.099999999999994</v>
      </c>
    </row>
    <row r="33" ht="21" hidden="1" customHeight="1">
      <c r="A33" s="29"/>
      <c r="B33" s="21" t="s">
        <v>20</v>
      </c>
      <c r="C33" s="19"/>
      <c r="D33" s="8"/>
      <c r="E33" s="12"/>
      <c r="F33" s="12"/>
      <c r="G33" s="7" t="e">
        <f t="shared" si="0"/>
        <v>#DIV/0!</v>
      </c>
      <c r="H33" s="12"/>
    </row>
    <row r="34" ht="112.5" hidden="1" customHeight="1">
      <c r="A34" s="29"/>
      <c r="B34" s="17" t="s">
        <v>60</v>
      </c>
      <c r="C34" s="8"/>
      <c r="D34" s="8"/>
      <c r="E34" s="12"/>
      <c r="F34" s="12"/>
      <c r="G34" s="7" t="e">
        <f t="shared" si="0"/>
        <v>#DIV/0!</v>
      </c>
      <c r="H34" s="12"/>
    </row>
    <row r="35" ht="37.5" hidden="1">
      <c r="A35" s="30"/>
      <c r="B35" s="21" t="s">
        <v>34</v>
      </c>
      <c r="C35" s="12"/>
      <c r="D35" s="12"/>
      <c r="E35" s="12"/>
      <c r="F35" s="12"/>
      <c r="G35" s="7" t="e">
        <f t="shared" si="0"/>
        <v>#DIV/0!</v>
      </c>
      <c r="H35" s="12"/>
    </row>
    <row r="36" ht="18.75" hidden="1">
      <c r="A36" s="40"/>
      <c r="B36" s="25" t="s">
        <v>22</v>
      </c>
      <c r="C36" s="12"/>
      <c r="D36" s="26"/>
      <c r="E36" s="12"/>
      <c r="F36" s="12"/>
      <c r="G36" s="7" t="e">
        <f t="shared" si="0"/>
        <v>#DIV/0!</v>
      </c>
      <c r="H36" s="12"/>
    </row>
    <row r="37" ht="18.75" hidden="1">
      <c r="A37" s="29"/>
      <c r="B37" s="6" t="s">
        <v>11</v>
      </c>
      <c r="C37" s="24">
        <f>SUM(C32:C35)</f>
        <v>626228.99999999988</v>
      </c>
      <c r="D37" s="9">
        <f>SUM(D32:D36)</f>
        <v>80823.699999999997</v>
      </c>
      <c r="E37" s="13">
        <f>SUM(E32:E36)</f>
        <v>228932.59400000001</v>
      </c>
      <c r="F37" s="13">
        <f>SUM(F32:F36)</f>
        <v>51776.324999999997</v>
      </c>
      <c r="G37" s="7">
        <f t="shared" si="0"/>
        <v>22.600000000000001</v>
      </c>
      <c r="H37" s="13"/>
    </row>
    <row r="38" ht="18.75" customHeight="1">
      <c r="B38" s="1"/>
      <c r="C38" s="1"/>
      <c r="D38" s="1"/>
    </row>
    <row r="39" ht="35.25" customHeight="1">
      <c r="A39" s="78" t="s">
        <v>75</v>
      </c>
      <c r="B39" s="78"/>
      <c r="C39" s="78"/>
      <c r="D39" s="22"/>
      <c r="E39" s="23"/>
      <c r="F39" s="77" t="s">
        <v>67</v>
      </c>
      <c r="G39" s="77"/>
      <c r="H39" s="77"/>
    </row>
    <row r="40" ht="15.75" customHeight="1">
      <c r="A40" s="35"/>
      <c r="B40" s="35"/>
      <c r="C40" s="35"/>
      <c r="D40" s="22"/>
      <c r="E40" s="23"/>
      <c r="F40" s="64"/>
      <c r="G40" s="64"/>
      <c r="H40" s="64"/>
    </row>
    <row r="41" ht="48.75" customHeight="1">
      <c r="B41" s="3"/>
      <c r="C41" s="3"/>
      <c r="D41" s="3"/>
      <c r="E41" s="3"/>
      <c r="F41" s="4"/>
      <c r="G41" s="4"/>
      <c r="H41" s="4"/>
    </row>
  </sheetData>
  <mergeCells count="2">
    <mergeCell ref="F39:H39"/>
    <mergeCell ref="A39:C39"/>
  </mergeCells>
  <pageMargins left="0.15748000000000001" right="0.15748000000000001" top="0.078740000000000004" bottom="0.039370000000000002" header="0.11811000000000001" footer="0"/>
  <pageSetup paperSize="9" scale="69" firstPageNumber="1" fitToWidth="1" fitToHeight="1" orientation="landscape" horizontalDpi="600" verticalDpi="6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>-= GolovFinTex =-</Company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Кафтан Наталія Михайлівна</cp:lastModifiedBy>
  <dcterms:created xsi:type="dcterms:W3CDTF">1998-11-30T11:45:00Z</dcterms:created>
  <dcterms:modified xsi:type="dcterms:W3CDTF">2026-04-29T08:33:00Z</dcterms:modified>
  <cp:version>1048576</cp:version>
</cp:coreProperties>
</file>