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ena\Downloads\"/>
    </mc:Choice>
  </mc:AlternateContent>
  <xr:revisionPtr revIDLastSave="0" documentId="8_{1427834F-D52E-4656-96AA-9EC2C007D69B}" xr6:coauthVersionLast="47" xr6:coauthVersionMax="47" xr10:uidLastSave="{00000000-0000-0000-0000-000000000000}"/>
  <bookViews>
    <workbookView xWindow="-120" yWindow="-120" windowWidth="29040" windowHeight="15840" xr2:uid="{9272BEAB-08A3-4964-88F3-C76AEBCFFEEB}"/>
  </bookViews>
  <sheets>
    <sheet name="Доходи" sheetId="2" r:id="rId1"/>
    <sheet name="Видатки " sheetId="4" r:id="rId2"/>
  </sheets>
  <definedNames>
    <definedName name="_xlnm.Print_Titles" localSheetId="1">'Видатки '!$3:$3</definedName>
    <definedName name="_xlnm.Print_Titles" localSheetId="0">Доходи!$8:$8</definedName>
    <definedName name="_xlnm.Print_Area" localSheetId="1">'Видатки '!$B$2:$I$71</definedName>
    <definedName name="_xlnm.Print_Area" localSheetId="0">Доходи!$A$1:$H$108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Single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66" i="2" l="1"/>
  <c r="H8" i="4"/>
  <c r="I8" i="4"/>
  <c r="H54" i="4"/>
  <c r="G106" i="2"/>
  <c r="G74" i="2"/>
  <c r="G65" i="2"/>
  <c r="G64" i="2"/>
  <c r="G58" i="2"/>
  <c r="F52" i="2"/>
  <c r="E52" i="2"/>
  <c r="D52" i="2"/>
  <c r="I67" i="4"/>
  <c r="I44" i="4"/>
  <c r="H102" i="2"/>
  <c r="G56" i="2"/>
  <c r="G25" i="2"/>
  <c r="G63" i="2"/>
  <c r="C52" i="2"/>
  <c r="G15" i="2"/>
  <c r="G12" i="2"/>
  <c r="G11" i="2"/>
  <c r="I53" i="4"/>
  <c r="H53" i="4"/>
  <c r="H49" i="4"/>
  <c r="H45" i="4"/>
  <c r="I15" i="4"/>
  <c r="I11" i="4"/>
  <c r="H11" i="4"/>
  <c r="H15" i="4"/>
  <c r="H63" i="2"/>
  <c r="H65" i="2"/>
  <c r="G57" i="2"/>
  <c r="G72" i="2"/>
  <c r="G102" i="2"/>
  <c r="G103" i="2"/>
  <c r="G104" i="2"/>
  <c r="G87" i="2"/>
  <c r="H84" i="2"/>
  <c r="H27" i="2"/>
  <c r="D24" i="4"/>
  <c r="D69" i="4"/>
  <c r="E24" i="4"/>
  <c r="E69" i="4"/>
  <c r="D13" i="2"/>
  <c r="F24" i="2"/>
  <c r="F24" i="4"/>
  <c r="F69" i="4"/>
  <c r="G88" i="2"/>
  <c r="H36" i="2"/>
  <c r="G27" i="2"/>
  <c r="G86" i="2"/>
  <c r="G24" i="4"/>
  <c r="I24" i="4"/>
  <c r="H44" i="4"/>
  <c r="G36" i="2"/>
  <c r="D10" i="2"/>
  <c r="D9" i="2"/>
  <c r="D38" i="2"/>
  <c r="D108" i="2"/>
  <c r="I41" i="4"/>
  <c r="I17" i="4"/>
  <c r="H4" i="4"/>
  <c r="I12" i="4"/>
  <c r="G84" i="2"/>
  <c r="H105" i="2"/>
  <c r="H51" i="2"/>
  <c r="I66" i="4"/>
  <c r="G16" i="2"/>
  <c r="H48" i="4"/>
  <c r="I48" i="4"/>
  <c r="H41" i="4"/>
  <c r="G51" i="2"/>
  <c r="H14" i="4"/>
  <c r="I9" i="4"/>
  <c r="I16" i="4"/>
  <c r="D34" i="2"/>
  <c r="H17" i="4"/>
  <c r="H67" i="4"/>
  <c r="H66" i="4"/>
  <c r="I46" i="4"/>
  <c r="H46" i="4"/>
  <c r="I34" i="4"/>
  <c r="H34" i="4"/>
  <c r="I31" i="4"/>
  <c r="H31" i="4"/>
  <c r="I30" i="4"/>
  <c r="H30" i="4"/>
  <c r="I29" i="4"/>
  <c r="H29" i="4"/>
  <c r="I28" i="4"/>
  <c r="H28" i="4"/>
  <c r="I27" i="4"/>
  <c r="H27" i="4"/>
  <c r="I26" i="4"/>
  <c r="H26" i="4"/>
  <c r="I23" i="4"/>
  <c r="H23" i="4"/>
  <c r="I22" i="4"/>
  <c r="H22" i="4"/>
  <c r="I21" i="4"/>
  <c r="H21" i="4"/>
  <c r="H16" i="4"/>
  <c r="H12" i="4"/>
  <c r="I10" i="4"/>
  <c r="H10" i="4"/>
  <c r="H9" i="4"/>
  <c r="I7" i="4"/>
  <c r="H7" i="4"/>
  <c r="I6" i="4"/>
  <c r="H6" i="4"/>
  <c r="I5" i="4"/>
  <c r="H5" i="4"/>
  <c r="I4" i="4"/>
  <c r="E34" i="2"/>
  <c r="F34" i="2"/>
  <c r="H34" i="2"/>
  <c r="D40" i="2"/>
  <c r="C40" i="2"/>
  <c r="C39" i="2"/>
  <c r="H66" i="2"/>
  <c r="H93" i="2"/>
  <c r="H92" i="2"/>
  <c r="H90" i="2"/>
  <c r="G93" i="2"/>
  <c r="G92" i="2"/>
  <c r="G90" i="2"/>
  <c r="H31" i="2"/>
  <c r="E24" i="2"/>
  <c r="D24" i="2"/>
  <c r="C24" i="2"/>
  <c r="C23" i="2"/>
  <c r="H42" i="2"/>
  <c r="F40" i="2"/>
  <c r="F10" i="2"/>
  <c r="F13" i="2"/>
  <c r="F9" i="2"/>
  <c r="F29" i="2"/>
  <c r="G29" i="2"/>
  <c r="E10" i="2"/>
  <c r="E9" i="2"/>
  <c r="E38" i="2"/>
  <c r="E108" i="2"/>
  <c r="G10" i="2"/>
  <c r="E13" i="2"/>
  <c r="G13" i="2"/>
  <c r="E29" i="2"/>
  <c r="E40" i="2"/>
  <c r="E39" i="2"/>
  <c r="D29" i="2"/>
  <c r="D23" i="2"/>
  <c r="H78" i="2"/>
  <c r="H76" i="2"/>
  <c r="H75" i="2"/>
  <c r="H50" i="2"/>
  <c r="H49" i="2"/>
  <c r="H48" i="2"/>
  <c r="H47" i="2"/>
  <c r="H46" i="2"/>
  <c r="H44" i="2"/>
  <c r="H41" i="2"/>
  <c r="H35" i="2"/>
  <c r="H33" i="2"/>
  <c r="H32" i="2"/>
  <c r="H30" i="2"/>
  <c r="H22" i="2"/>
  <c r="H21" i="2"/>
  <c r="H20" i="2"/>
  <c r="H19" i="2"/>
  <c r="H17" i="2"/>
  <c r="H16" i="2"/>
  <c r="H15" i="2"/>
  <c r="H12" i="2"/>
  <c r="G105" i="2"/>
  <c r="G78" i="2"/>
  <c r="G76" i="2"/>
  <c r="G75" i="2"/>
  <c r="G50" i="2"/>
  <c r="G49" i="2"/>
  <c r="G48" i="2"/>
  <c r="G47" i="2"/>
  <c r="G46" i="2"/>
  <c r="G44" i="2"/>
  <c r="G42" i="2"/>
  <c r="G41" i="2"/>
  <c r="G35" i="2"/>
  <c r="G33" i="2"/>
  <c r="G32" i="2"/>
  <c r="G31" i="2"/>
  <c r="G30" i="2"/>
  <c r="G22" i="2"/>
  <c r="G21" i="2"/>
  <c r="G20" i="2"/>
  <c r="G19" i="2"/>
  <c r="G17" i="2"/>
  <c r="C34" i="2"/>
  <c r="C13" i="2"/>
  <c r="H11" i="2"/>
  <c r="C29" i="2"/>
  <c r="C10" i="2"/>
  <c r="C9" i="2"/>
  <c r="C38" i="2"/>
  <c r="C108" i="2"/>
  <c r="H40" i="2"/>
  <c r="H29" i="2"/>
  <c r="D39" i="2"/>
  <c r="H52" i="2"/>
  <c r="F39" i="2"/>
  <c r="G69" i="4"/>
  <c r="H69" i="4"/>
  <c r="H24" i="4"/>
  <c r="I69" i="4"/>
  <c r="G34" i="2"/>
  <c r="H13" i="2"/>
  <c r="G40" i="2"/>
  <c r="G52" i="2"/>
  <c r="E23" i="2"/>
  <c r="H24" i="2"/>
  <c r="H10" i="2"/>
  <c r="G39" i="2"/>
  <c r="H39" i="2"/>
  <c r="G24" i="2"/>
  <c r="H9" i="2"/>
  <c r="F38" i="2"/>
  <c r="G9" i="2"/>
  <c r="F23" i="2"/>
  <c r="G23" i="2"/>
  <c r="H23" i="2"/>
  <c r="G38" i="2"/>
  <c r="F108" i="2"/>
  <c r="H38" i="2"/>
  <c r="H108" i="2"/>
  <c r="G108" i="2"/>
</calcChain>
</file>

<file path=xl/sharedStrings.xml><?xml version="1.0" encoding="utf-8"?>
<sst xmlns="http://schemas.openxmlformats.org/spreadsheetml/2006/main" count="224" uniqueCount="199">
  <si>
    <t>Доходи</t>
  </si>
  <si>
    <t>Податкові надходження</t>
  </si>
  <si>
    <t>Податок на прибуток підприємств</t>
  </si>
  <si>
    <t>Неподаткові надходження</t>
  </si>
  <si>
    <t>1. Доходи від власності та підприємницької діяльності</t>
  </si>
  <si>
    <t xml:space="preserve">Офіційні трансферти                                        </t>
  </si>
  <si>
    <t>Всього доходів</t>
  </si>
  <si>
    <t>Видатки</t>
  </si>
  <si>
    <t>Освіта</t>
  </si>
  <si>
    <t>Охорона здоров’я</t>
  </si>
  <si>
    <t>Соціальний захист та соціальне забезпечення</t>
  </si>
  <si>
    <t>Культура і мистецтво</t>
  </si>
  <si>
    <t>Фізична культура і спорт</t>
  </si>
  <si>
    <t>Плата за землю</t>
  </si>
  <si>
    <t>Разом доходів</t>
  </si>
  <si>
    <t>Інші видатки</t>
  </si>
  <si>
    <t>3. Внутрішні податки на товари та послуги</t>
  </si>
  <si>
    <t xml:space="preserve">Плата за видачу ліцензій та сертифікатів </t>
  </si>
  <si>
    <t>3. Інші неподаткові надходження</t>
  </si>
  <si>
    <t xml:space="preserve">Дотації  </t>
  </si>
  <si>
    <t>Всього видатків</t>
  </si>
  <si>
    <t xml:space="preserve">Інші надходження </t>
  </si>
  <si>
    <t xml:space="preserve">Плата за надані в оренду ставки, що знаходяться в басейнах річок загальнодержавного значення </t>
  </si>
  <si>
    <t>Додаткова дотація з державного бюджету місцевим бюджетам на забезпечення пальним станцій ( відділень) екстреної швидкої та невідкладної  медичної допомоги</t>
  </si>
  <si>
    <t>Додаткова дотація  з державного бюджету місцевим бюджетам на поліпшення умов оплати праці медичних працівників, які надають медичну допомогу хворим на туберкульоз на заразну та активну форми туберкульозу</t>
  </si>
  <si>
    <t>Субвенції з державного бюджету місцевим бюджетам на реалізацію пріоритетів розвитку регіонів</t>
  </si>
  <si>
    <t>Плата за розміщення тимчасово вільних коштів місцевих бюджетів</t>
  </si>
  <si>
    <t>2. Адміністративні збори та платежі, доходи від некомерційної господарської діяльності</t>
  </si>
  <si>
    <t>Код функціональної класифікації</t>
  </si>
  <si>
    <t>41033700 </t>
  </si>
  <si>
    <t>Додаткова дотація з державного бюджету місцевим бюджетам на покращення надання соціальних послуг найуразливішим верствам населення</t>
  </si>
  <si>
    <t>Додаткова дотація з державного бюджету місцевим бюджетам на підвищення рівня матеріального забезпечення інвалідів І чи ІІ групи внаслідок психічного розладу</t>
  </si>
  <si>
    <t>Додаткова дотація з державного бюджету місцевим бюджетам на оплату праці працівників бюджетних установ</t>
  </si>
  <si>
    <t>Додаткова дотація з державного бюджету місцевим бюджетам на стимулювання місцевих органів влади за перевиконання річних розрахункових обсягів податку на прибуток підприємств та акцизного податку</t>
  </si>
  <si>
    <t>Субвенція з державного бюджету на придбання медикаментів швидкої медичної допомоги</t>
  </si>
  <si>
    <t>Житлово-комунальне господарство </t>
  </si>
  <si>
    <t>Надходження сум кредиторської та депонентської заборгованості підприємств, організацій та установ, щодо яких минув строк позовної давності</t>
  </si>
  <si>
    <t>Плата за надання адміністративних послуг</t>
  </si>
  <si>
    <t>41036600 </t>
  </si>
  <si>
    <t>Субвенція з державного бюджету місцевим бюджетам на здійснення заходів щодо соціально-економічного розвитку окремих територій</t>
  </si>
  <si>
    <t>інші додаткові дотації  </t>
  </si>
  <si>
    <t>Разом видатків</t>
  </si>
  <si>
    <t xml:space="preserve">Субвенція з державного бюджету обласному бюджету Тернопільської області на продовження будівництва житлових будинків у м. Почаєві Кременецькому району з метою відселення сторонніх осіб з території Свято-Успенської Почаївської лаври </t>
  </si>
  <si>
    <t>1. Податки на доходи, податки на прибуток, податки на збільшення ринкової вартості</t>
  </si>
  <si>
    <t>Додаткова дотація з державного бюджету місцевим бюджетам на забезпечення виплат, пов’язаних із підвищенням рівня оплати праці працівників бюджетної сфери, в тому числі на підвищення посадового окладу працівника першого тарифного розряду Єдиної тарифної сітки та виплату допомоги випускникам вищих навчальних закладів, які здобули освіту за напрямами і спеціальностями медичного та фармацевтичного профілю</t>
  </si>
  <si>
    <t>Субвенція з державного бюджету місцевим бюджетам на збереження середньої заробітної плати на період працевлаштування посадових осіб місцевого самоврядування з числа депутатів відповідних рад, що потребують працевлаштування в зв’язку із закінченням строку повноважень</t>
  </si>
  <si>
    <t xml:space="preserve">Субвенція з державного бюджету місцевим бюджетам на надання пільг з послуг зв’язку та інших передбачених законодавством пільг, в тому числі компенсації втрати частини доходів у зв’язку з відміною податку з власників транспортних засобів та відповідним збільшенням ставок акцизного податку з пального для фізичних осіб (крім пільг на одержання ліків, зубопротезування, оплату електроенергії, природного і скрапленого газу на побутові потреби, твердого та рідкого пічного побутового палива, послуг тепло-, водопостачання і водовідведення, квартирної плати (утримання будинків і споруд та прибудинкових територій), вивезення побутового сміття та рідких нечистот) та компенсацію за пільговий проїзд окремих категорій громадян </t>
  </si>
  <si>
    <t>Витрати, пов’язані з наданням та обслуговуванням державних пільгових кредитів, наданих індивідуальним сільським забудовникам</t>
  </si>
  <si>
    <t xml:space="preserve">Плата за державну реєстрацію, крім плати за реєстрацію суб’єктів підприємницької діяльності </t>
  </si>
  <si>
    <t>41033800 </t>
  </si>
  <si>
    <t>Додаткова дотація з державного бюджету місцевим бюджетам на виплату надбавок за обсяг та якість виконаної роботи медичним працівникам закладів охорони здоров'я, що надають первинну медичну допомогу, у непілотних регіонах</t>
  </si>
  <si>
    <t>Субвенція з державного бюджету місцевим бюджетам на забезпечення харчуванням (сніданками) учнів 5-11 класів загальноосвітніх навчальних закладів</t>
  </si>
  <si>
    <t>Надання пільгового довгострокового кредиту громадянам на будівництво (реконструкцію) та придбання житла</t>
  </si>
  <si>
    <t>Надання державного пільгового кредиту індивідуальним сільським забудовникам</t>
  </si>
  <si>
    <t>Субвенція з державного бюджету місцевим бюджетам на проведення виборів депутатів місцевих рад та сільських, селищних, міських голів</t>
  </si>
  <si>
    <t>Екологічний податок</t>
  </si>
  <si>
    <t>Рентна плата за спеціальне використання лісових ресурсів</t>
  </si>
  <si>
    <t>Рентна плата за спеціальне використання води</t>
  </si>
  <si>
    <t>Базова дотація</t>
  </si>
  <si>
    <t>Медична субвенція з державного бюджету місцевим бюджетам</t>
  </si>
  <si>
    <t>Освітня субвенція з державного бюджету місцевим бюджетам</t>
  </si>
  <si>
    <t>Субвенція з державного бюджету місцевим бюджетам на часткове фінансування дитячо-юнацьких спортивних шкіл, які до 2015 року отримували підтримку з Фонду соціального страхування з тимчасовоє втрати працездатності</t>
  </si>
  <si>
    <t>Стабілізаційна дотація</t>
  </si>
  <si>
    <t>Субвенція з державного бюджету місцевим бюджетам на придбання витратних матеріалів для закладів охорони здоров’я та лікарських засобів для інгаляційної анестезії</t>
  </si>
  <si>
    <t>про виконання загального фонду обласного бюджету</t>
  </si>
  <si>
    <t>24160100</t>
  </si>
  <si>
    <t>Субвенція з державного бюджету місцевим бюджетам на відшкодування вартості лікарських засобів для лікування окремих захворювань</t>
  </si>
  <si>
    <t>41033600</t>
  </si>
  <si>
    <t>Субвенція з державного бюджету місцевим бюджетам на надання державної підтримки особам з особливими освітніми потребами</t>
  </si>
  <si>
    <t>41035400</t>
  </si>
  <si>
    <t>Додаткова дотація з державного бюджету місцевим бюджетам на здійснення переданих з державного бюджету видатків з утримання закладів освіти та охорони здоров’я</t>
  </si>
  <si>
    <t>41020200</t>
  </si>
  <si>
    <t>Код програмної класифікації видатків</t>
  </si>
  <si>
    <t>0100</t>
  </si>
  <si>
    <t>1000</t>
  </si>
  <si>
    <t>2000</t>
  </si>
  <si>
    <t>3000</t>
  </si>
  <si>
    <t>4000</t>
  </si>
  <si>
    <t>5000</t>
  </si>
  <si>
    <t>7300</t>
  </si>
  <si>
    <t>7400</t>
  </si>
  <si>
    <t>7450</t>
  </si>
  <si>
    <t>8100</t>
  </si>
  <si>
    <t>8108</t>
  </si>
  <si>
    <t>8480</t>
  </si>
  <si>
    <t>8510</t>
  </si>
  <si>
    <t>8630</t>
  </si>
  <si>
    <t>Проведення місцевих виборів</t>
  </si>
  <si>
    <t>Плата за використання інших природних ресурсів  </t>
  </si>
  <si>
    <t>Код бюджетної класифікації видатків</t>
  </si>
  <si>
    <t xml:space="preserve">Орендна плата за водні об’єкти (їх частини), що надаються в користування на умовах оренди Радою міністрів Автономної Республіки Крим, обласними, районними, Київською та Севастопольською міськими державними адміністраціями, місцевими радами </t>
  </si>
  <si>
    <t>Концесійні платежі щодо об’єктів комунальної власності (крім тих, які мають цільове спрямування згідно із законом) </t>
  </si>
  <si>
    <t>Державне управління</t>
  </si>
  <si>
    <t>6000</t>
  </si>
  <si>
    <t>Житлово-комунальне господарство</t>
  </si>
  <si>
    <t>Субвенція з державного бюджету місцевим бюджетам на погашення різниці між фактичною вартістю теплової енергії, послуг з централізованого опалення, постачання гарячої води, централізованого водопостачання та водовідведення, постачання холодної води та водовідведення (з використанням внутрішньобудинкових систем), що вироблялися, транспортувалися та постачалися населенню, бюджетним установам і організаціям та/або іншим підприємствам теплопостачання, централізованого питного водопостачання та водовідведення, які надають такі послуги, та тарифами, що затверджувалися та/або погоджувалися органами державної влади чи місцевого самоврядування</t>
  </si>
  <si>
    <t>Субвенція з місцевого бюджету на надання пільг та житлових субсидій населенню на придбання твердого та рідкого пічного побутового палива і скрапленого газу за рахунок відповідної субвенції з державного бюджету</t>
  </si>
  <si>
    <t>Субвенція з місцевого бюджету на здійснення заходів щодо соціально-економічного розвитку окремих територій за рахунок відповідної субвенції з державного бюджету</t>
  </si>
  <si>
    <t>Субвенції з місцевих бюджетів іншим місцевим бюджетам на виплату грошової компенсації за належні для отримання жилі приміщення для окремих категорій населення за рахунок відповідних субвенцій з державного бюджету</t>
  </si>
  <si>
    <t>Субвенція з місцевого бюджету на проведення виборів депутатів місцевих рад та сільських, селищних, міських голів за рахунок відповідної субвенції з державного бюджету</t>
  </si>
  <si>
    <t>Субвенція з місцевого бюджету на відшкодування вартості лікарських засобів для лікування окремих захворювань за рахунок відповідної субвенції з державного бюджету</t>
  </si>
  <si>
    <t>Субвенція з місцевого бюджету державному бюджету на виконання програм соціально-економічного розвитку регіонів</t>
  </si>
  <si>
    <t>Інші субвенції з місцевого бюджету</t>
  </si>
  <si>
    <t>Транспорт та транспортна інфраструктура, дорожнє господарство</t>
  </si>
  <si>
    <t>Сільське, лісове, рибне господарство та мисливство</t>
  </si>
  <si>
    <t>Довгострокові кредити громадянам на будівництво / реконструкцію / придбання житла та їх повернення</t>
  </si>
  <si>
    <t>Дотація з місцевого бюджету за рахунок стабілізаційної дотації з державного бюджету</t>
  </si>
  <si>
    <t>Нерозподілені трансферти з державного бюджету</t>
  </si>
  <si>
    <t>Субвенція з державного бюджету місцевим бюджетам на забезпечення якісної сучасної та доступної загальної середньої освіти "Нова українська школа"</t>
  </si>
  <si>
    <t>Субвенція з місцевого бюджету за рахунок залишку коштів освітньої субвенції, що утворилася на початок бюджетного періоду</t>
  </si>
  <si>
    <t>Субвенція з місцевого бюджету на формування інфраструктури об’єднаних територіальних громад за рахунок відповідної субвенції з державного бюджету</t>
  </si>
  <si>
    <t>Будівництво та регіональний розвиток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</si>
  <si>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</si>
  <si>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державного бюджету місцевим бюджетам на реалізацію заходів, спрямованих на підвищення якості освіти</t>
  </si>
  <si>
    <t>Субвенція з місцевого бюджету за рахунок залишку коштів освітньої субвенції, що утворився на початок бюджетного періоду</t>
  </si>
  <si>
    <t>Субвенції з місцевого бюджету іншим місцевим бюджетам на здійснення програм соціально-економічного та культурного розвитку регіонів за рахунок коштів, які надаються з  державного бюджету</t>
  </si>
  <si>
    <t>Частина чистого прибутку (доходу) комунальних унітарних підприємств та їх об’єднань, що вилучається до відповідного місцевого бюджету</t>
  </si>
  <si>
    <t>Субвенція з державного бюджету місцевим бюджетам на виплату грошової компенсації за належні для отримання жилі приміщення для сімей осіб, визначених у абзаці чотирнадцятому пункту 1 статті 10 Закону України "Про статус ветеранів війни, гарантії їх соціального захисту", для осіб з інвалідністю I - II групи, які стали особами з інвалідністю внаслідок поранень, каліцтва, контузії чи інших ушкоджень здоров’я, одержаних під час участі у Революції Гідності, визначених пунктом 10 частини другої статті 7 Закону України "Про статус ветеранів війни, гарантії їх соціального захисту", та які потребують поліпшення житлових умов</t>
  </si>
  <si>
    <t xml:space="preserve">Субвенція з місцевого бюджету на утримання об’єктів спільного користування чи ліквідацію негативних наслідків діяльності об’єктів спільного користування </t>
  </si>
  <si>
    <t>Інші програми та заходи, пов’язані з економічною діяльністю</t>
  </si>
  <si>
    <t>Дотація з місцевого бюджету на здійснення переданих з державного бюджету видатків з утримання закладів освіти та охорони здоров’я за рахунок відповідної додаткової дотації з державного бюджету</t>
  </si>
  <si>
    <t>Субвенція з місцевого на надання пільг та житлових субсидій населенню на оплату електроенергії, природного газу, послуг тепло-, водопостачання і водовідведення, квартирної плати (утримання будинків і споруд та прибудинкових територій), управління багатоквартирним будинком, поводження з побутовими відходами (вивезення побутових відходів) та вивезення рідких нечистот, внесків за встановлення, обслуговування та заміну вузлів комерційного обліку води та теплової енергії, абонентського обслуговування для споживачів комунальних послуг, що надаються у багатоквартирних будинках за індивідуальними договорами за рахунок відповідної субвенції з державного бюджету</t>
  </si>
  <si>
    <t xml:space="preserve">Субвенція з місцевого бюджету на виплату державної соціальної допомоги на дітей-сиріт та дітей, позбавлених батьківського піклування, грошового забезпечення батькам-вихователям і прийомним батькам за надання соціальних послуг у дитячих будинках сімейного типу та прийомних сім’ях за принципом "гроші ходять за дитиною", оплату послуг із здійснення патронату над дитиною та виплату соціальної допомоги на утримання дитини в сім’ї патронатного вихователя за рахунок відповідної субвенції з державного бюджету </t>
  </si>
  <si>
    <t>Субвенція з державного бюджету місцевим бюджетам на будівництво мультифункціональних майданчиків для занять ігровими видами спорту</t>
  </si>
  <si>
    <t xml:space="preserve">Податок та збір на доходи фізичних осіб </t>
  </si>
  <si>
    <t>Субвенція з державного бюджету місцевим бюджетам на здійснення підтримки окремих закладів та заходів у системі охорони здоров'я</t>
  </si>
  <si>
    <t>Субвенція з місцевого бюджету на здійснення переданих видатків у сфері охорони здоров'я за рахунок коштів медичної субвенції</t>
  </si>
  <si>
    <t>, що утворилася на початок бюджетного періоду</t>
  </si>
  <si>
    <t>Субвенція з місцевого бюджету на здійснення підтримки окремих закладів та заходів у системі охорони здоров'я за рахунок відповідної субвенції з державного бюджету</t>
  </si>
  <si>
    <t>Субвенція з державного бюджету місцевим бюджетам на здійснення доплат медичним та іншим працівникам закладів охорони здоров'я за рахунок коштів, виділених з фонду боротьби з гострою респіраторною хворобою COVID-19</t>
  </si>
  <si>
    <t>Субвенція з державного бюджету місцевим бюджетам на створення навчально-практичних центрів сучасної професійної (професійно-технічної) освіти</t>
  </si>
  <si>
    <t>Субвенція з державного бюджету місцевим бюджетам для забезпечення опорних закладів охорони здоров'я у госпітальних округах медичним обладнанням, а саме системами рентгенівськими діагностичними стаціонарними загального призначення (цифровими) та апаратами ультразвукової діагностики, за рахунок коштів, виділених з фонду боротьби з гострою респіраторною хворобою COVID-19, спричиненою коронавірусом SARS-CoV-2, та її наслідками</t>
  </si>
  <si>
    <t>Субвенція з місцевого бюджету на забезпечення подачею кисню ліжкового фонду закладів охорони здоров’я, які надають стаціонарну медичну допомогу пацієнтам з гострою респіраторною хворобою COVID-19, спричиненою коронавірусом SARS-CoV-2, за рахунок відповідної субвенції з державного бюджету</t>
  </si>
  <si>
    <t>Субвенція з державного бюджету місцевим бюджетам на забезпечення здійснення деяких заходів, спрямованих на запобігання виникненню та поширенню, локалізацію та ліквідацію спалахів, епідемій та пандемій гострої респіраторної хвороби COVID-19, спричиненою коронавірусом SARS-CoV-2, за рахунок коштів, виділених з фонду боротьби з гострою респіраторною хворобою COVID-19, спричиненою коронавірусом SARS-CoV-2, та її наслідками</t>
  </si>
  <si>
    <t>Субвенція з місцевого бюджету на здійснення доплат медичним та іншим працівникам закладів охорони здоров’я за рахунок субвенції з державного бюджету</t>
  </si>
  <si>
    <t>Субвенція з державного бюджету місцевим бюджетам на реалізацію проєктів з реконструкції, капітального ремонту приймальних відділень в опорних закладах охорони здоров'я у госпітальних округах</t>
  </si>
  <si>
    <t>Субвенція з місцевого бюджету на реалізацію проєктів з реконструкції, капітального ремонту приймальних відділень в опорних закладах охорони здоров’я у госпітальних округах за рахунок відповідної субвенції з державного бюджету</t>
  </si>
  <si>
    <t>Субвенція з державного бюджету місцевим бюджетам на проектні, будівельно-ремонтні роботи, придбання житла та приміщень для розвитку сімейних та інших форм виховання, наближених до сімейних, підтримку малих групових будинків та забезпечення житлом дітей-сиріт, дітей, позбавлених батьківського піклування, осіб з їх числа</t>
  </si>
  <si>
    <t>Субвенція з місцевого бюджету на проєктні, будівельно-ремонтні роботи, придбання житла та приміщень для розвитку сімейних та інших форм виховання, наближених до сімейних, підтримку малих групових будинків та забезпечення житлом дітей-сиріт, дітей, позбавлених батьківського піклування, осіб з їх числа за рахунок відповідної субвенції з державного бюджету</t>
  </si>
  <si>
    <t>Субвенція з державного бюджету місцевим бюджетам на реалізацію інфраструктурних проєктів та розвиток об'єктів соціально-культурної сфери</t>
  </si>
  <si>
    <t>Субвенція з державного бюджету місцевим бюджетам на розроблення комплексних планів просторового розвитку територій територіальних громад</t>
  </si>
  <si>
    <t>Субвенція з місцевого бюджету на реалізацію інфраструктурних проектів та розвиток об'єктів соціально-культурної сфери за рахунок відповідної субвенції з державного бюджету</t>
  </si>
  <si>
    <t>Субвенція з державного бюджету місцевим бюджетам на реалізацію проектів ремонтно-реставраційних та консерваційних робіт пам'яток культурної спадщини, що перебувають у комунальній власності</t>
  </si>
  <si>
    <t>Субвенція з державного бюджету місцевим бюджетам на закупівлю опорними закладами охорони здоров'я послуг щодо проектування та встановлення кисневих станцій</t>
  </si>
  <si>
    <t>Субвенція з місцевого бюджету на закупівлю опорними закладами охорони здоров'я послуг щодо проектування та встановлення кисневих станцій за рахунок відповідної субвенції з державного бюджету</t>
  </si>
  <si>
    <t>Дотація з місцевого бюджету на проведення розрахунків протягом опалювального періоду за комунальні послуги та енергоносії, які споживаються установами, організаціями, підприємствами, що утримуються за рахунок відповідних місцевих бюджетів за рахунок відповідної додаткової дотації з державного бюджету</t>
  </si>
  <si>
    <t>Додаткова дотація з державного бюджету місцевим бюджетам на проведення розрахунків протягом опалювального періоду за комунальні послуги та енергоносії, які споживаються установами, організаціями, підприємствами, що утримуються за рахунок відповідних місцевих бюджетів</t>
  </si>
  <si>
    <t>Зв'язок, телекомунікації та інформатика</t>
  </si>
  <si>
    <t>Інша діяльність</t>
  </si>
  <si>
    <t>Інші дотації з місцевого бюджету</t>
  </si>
  <si>
    <t>Субвенція з державного бюджету місцевим бюджетам на забезпечення нагальних потреб функціонування держави в умовах воєнного стану</t>
  </si>
  <si>
    <t>Субвенція з місцевого бюджету на здійснення підтримки окремих закладів та заходів у системі охорони здоров’я за рахунок відповідної субвенції з державного бюджету</t>
  </si>
  <si>
    <t>Субвенція з державного бюджету місцевим бюджетам на створення мережі спеціалізованих служб підтримки осіб, які постраждали від домашнього насильства та/або насильства за ознакою статі</t>
  </si>
  <si>
    <t>Субвенція з місцевого бюджету на виконання окремих заходів з реалізації соціального проекту "Активні парки - локації здорової України" за рахунок відповідної субвенції з державного бюджету</t>
  </si>
  <si>
    <t>Субвенція з державного бюджету місцевим бюджетам на виконання окремих заходів з реалізації соціального проекту "Активні парки - локації здорової України"</t>
  </si>
  <si>
    <t>Субвенція з державного бюджету місцевим бюджетам на виплату грошової компенсації за належні для отримання жилі приміщення для сімей учасників бойових дій на території інших держав, визначених у абзаці першому пункту 1 статті 10 Закону України "Про статус ветеранів війни, гарантії їх соціального захисту", для осіб з інвалідністю I - II групи з числа учасників бойових дій на території інших держав, інвалідність яких настала внаслідок поранення, контузії, каліцтва або захворювання, пов'язаних з перебуванням у цих державах, визначених пунктом 7 частини другої статті 7 Закону України "Про статус ветеранів війни, гарантії їх соціального захисту", та які потребують поліпшення житлових умов</t>
  </si>
  <si>
    <t>Субвенція з державного бюджету місцевим бюджетам на виплату грошової компенсації за належні для отримання жилі приміщення для внутрішньо переміщених осіб, які захищали незалежність, суверенітет та територіальну цілісність України і брали безпосередню участь в антитерористичній операції, забезпеченні її проведення, перебуваючи безпосередньо в районах антитерористичної операції у період її проведення, у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перебуваючи безпосередньо в районах та у період здійснення зазначених заходів, та визнані особами з інвалідністю внаслідок війни III групи відповідно до пунктів 11 - 14 частини другої статті 7 або учасниками бойових дій відповідно до пунктів 19 - 21 частини першої статті 6 Закону України "Про статус ветеранів війни, гарантії їх соціального захисту", та які потребують поліпшення житлових умов</t>
  </si>
  <si>
    <t>2. Рентна плата та плата за використання інших природних ресурсів </t>
  </si>
  <si>
    <t>Додаткова дотація з державного бюджету місцевим бюджетам на компенсацію комунальним закладам, державним закладам освіти, що передані на фінансування з місцевих бюджетів, та закладам спільної власності територіальних громад області та району, що перебувають в управлінні обласних та районних рад</t>
  </si>
  <si>
    <t>Субвенція з місцевого бюджету на створення мережі спеціалізованих служб підтримки осіб, які постраждали від домашнього насильства та/або насильства за ознакою статі за рахунок відповідної субвенції з державного бюджету</t>
  </si>
  <si>
    <t>Рентна плата за користування надрами загальнодержавного значення</t>
  </si>
  <si>
    <t>тис. гривень</t>
  </si>
  <si>
    <t xml:space="preserve">Володимир ЧЕПІЛЬ </t>
  </si>
  <si>
    <t xml:space="preserve">Директор департаменту фінансів 
обласної військової адміністрації                                               </t>
  </si>
  <si>
    <t>Плата за встановлення земельного сервітуту, за надання права користування земельною ділянкою для сільськогосподарських потреб (емфітевзис), для забудови (суперфіцій)</t>
  </si>
  <si>
    <t>Субвенції</t>
  </si>
  <si>
    <t>Звіт</t>
  </si>
  <si>
    <t>Субвенція з державного бюджету місцевим бюджетам на забезпечення якісної, сучасної та доступної загальної середньої освіти "Нова українська школа"</t>
  </si>
  <si>
    <t>Субвенція з місцевого бюджету на забезпечення якісної, сучасної та доступної загальної середньої освіти "Нова українська школа" за рахунок відповідної субвенції з державного бюджету</t>
  </si>
  <si>
    <t>Субвенція з державного бюджету місцевим бюджетам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</t>
  </si>
  <si>
    <t xml:space="preserve">%  виконання  плану 2025 року </t>
  </si>
  <si>
    <t>Субвенція з державного бюджету місцевим бюджетам  на реалізацію публічного інвестиційного проекту із забезпечення житлом  дитячих будинків сімейного типу, дітей-сиріт та дітей, позбавлених батьківського піклування</t>
  </si>
  <si>
    <t>Субвенція з державного бюджету місцевим бюджетам на реалізацію публічного інвестиційного проекту на облаштування безпечних умов у закладах, що надають загальну середню освіту (протипожежний захист), зокрема військових (військово-морських, військово-спортивних) ліцеях, ліцеях із посиленою військово-фізичною підготовкою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</si>
  <si>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</si>
  <si>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Надходження від орендної плати за користування майновим комплексом та іншим майном, що перебуває в комунальній власності</t>
  </si>
  <si>
    <t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"Нова українська школа"</t>
  </si>
  <si>
    <t>Субвенція з державного бюджету місцевим бюджетам на реалізацію публічного інвестиційного проекту на безперешкодний доступ до якісної освіти - шкільні автобуси</t>
  </si>
  <si>
    <t>Субвенція з державного бюджету місцевим бюджетам на реалізацію публічного інвестиційного проекту на модернізацію майстерень і лабораторій закладів професійної та фахової передвищої освіти, забезпечення енергоефективності, безпеки та інклюзивності освітнього простору</t>
  </si>
  <si>
    <t>Субвенція з місцевого бюджету на фінансове забезпечення будівництва, реконструкції, ремонту і утримання автомобільних доріг загального користування місцевого значення, вулиць і доріг комунальної власності у населених пунктах</t>
  </si>
  <si>
    <t>Субвенція з місцевого бюджету на реалізацію публічного інвестиційного проекту із забезпечення житлом дитячих будинків сімейного типу, дітей-сиріт та дітей, позбавлених батьківського піклування, за рахунок відповідної субвенції з державного бюджету</t>
  </si>
  <si>
    <t>Субвенція з місцевого бюджету на реалізацію публічного інвестиційного проекту на облаштування безпечних умов у закладах, що надають загальну середню освіту (протипожежний захист), зокрема військових (військово-морських, військово-спортивних) ліцеях, ліцеях із посиленою військово-фізичною підготовкою, за рахунок відповідної субвенції з державного бюджету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</si>
  <si>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</si>
  <si>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Тернопільської області за 2025 рік</t>
  </si>
  <si>
    <t>Виконано за 2024 рік</t>
  </si>
  <si>
    <t>Виконано за 2025 рік</t>
  </si>
  <si>
    <t>% виконання 2025 року до 2024 року</t>
  </si>
  <si>
    <t>% виконання  2025 року до  2024 року</t>
  </si>
  <si>
    <t>у 4,6 рази</t>
  </si>
  <si>
    <t>у  3  рази</t>
  </si>
  <si>
    <t>у  78  разів</t>
  </si>
  <si>
    <t>у 6,5 разів</t>
  </si>
  <si>
    <t>у  3  разів</t>
  </si>
  <si>
    <t>Субвенція з державного бюджету місцевим бюджетам на забезпечення харчуванням учнів закладів загальної середньої освіти</t>
  </si>
  <si>
    <t>Субвенція з державного бюджету місцевим бюджетам на будівництво нового житла, реконструкцію існуючих житлових будинків та гуртожитків, а також переобладнання нежитлових приміщень у житлові для формування фондів житла тимчасового проживання</t>
  </si>
  <si>
    <t>Субвенція з місцевого бюджету на будівництво нового житла, реконструкцію існуючих житлових будинків та гуртожитків, а також переобладнання нежитлових приміщень у житлові для формування фондів житла тимчасового проживання за рахунок відповідної субвенції з державного бюджету</t>
  </si>
  <si>
    <t>у 5,2 рази</t>
  </si>
  <si>
    <t>Затверджено у бюджеті на 2024 рік з урахуванням змін</t>
  </si>
  <si>
    <t>Затверджено у бюджеті на 2025 рік з урахуванням змін</t>
  </si>
  <si>
    <t>Субвенція з державного бюджету місцевим бюджетам на реалізацію публічного інвестиційного проекту із виплати грошової компенсації за належні для отримання жилі приміщення для сімей осіб, визначених пунктами 2–5 частини першої статті 10-1 Закону України "Про статус ветеранів війни, гарантії їх соціального захисту", для осіб з інвалідністю I–II групи,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у заходах, необхідних для забезпечення оборони України, захисту безпеки населення та інтересів держави у зв'язку з військовою агресією Російської Федерації проти України, визначених пунктами 11–14 частини другої статті 7 Закону України "Про статус ветеранів війни, гарантії їх соціального захисту", та які потребують поліпшення житлових умов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</si>
</sst>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206" formatCode="0.0"/>
    <numFmt numFmtId="215" formatCode="#,##0.0"/>
  </numFmts>
  <fonts count="20" x14ac:knownFonts="1">
    <font>
      <sz val="12"/>
      <name val="Times New Roman"/>
      <charset val="204"/>
    </font>
    <font>
      <b/>
      <sz val="12"/>
      <name val="Times New Roman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name val="Times New Roman"/>
      <family val="1"/>
    </font>
    <font>
      <sz val="12"/>
      <name val="Times New Roman Cyr"/>
      <family val="1"/>
      <charset val="204"/>
    </font>
    <font>
      <b/>
      <i/>
      <sz val="14"/>
      <name val="Times New Roman"/>
      <family val="1"/>
      <charset val="204"/>
    </font>
    <font>
      <sz val="18"/>
      <name val="Times New Roman"/>
      <family val="1"/>
      <charset val="204"/>
    </font>
    <font>
      <b/>
      <sz val="1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b/>
      <sz val="18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4"/>
      <name val="Times New Roman"/>
      <family val="1"/>
    </font>
    <font>
      <b/>
      <sz val="14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3" fillId="0" borderId="0"/>
    <xf numFmtId="0" fontId="7" fillId="0" borderId="0"/>
  </cellStyleXfs>
  <cellXfs count="74">
    <xf numFmtId="0" fontId="0" fillId="0" borderId="0" xfId="0"/>
    <xf numFmtId="0" fontId="1" fillId="0" borderId="0" xfId="0" applyFont="1" applyAlignment="1">
      <alignment vertical="center"/>
    </xf>
    <xf numFmtId="0" fontId="5" fillId="0" borderId="0" xfId="0" applyFont="1" applyAlignment="1">
      <alignment horizontal="left" vertical="top" wrapText="1"/>
    </xf>
    <xf numFmtId="0" fontId="6" fillId="0" borderId="0" xfId="0" applyFont="1" applyAlignment="1">
      <alignment vertical="top" wrapText="1"/>
    </xf>
    <xf numFmtId="0" fontId="3" fillId="0" borderId="0" xfId="0" applyFont="1" applyBorder="1" applyAlignment="1">
      <alignment horizontal="left" vertical="top" wrapText="1"/>
    </xf>
    <xf numFmtId="0" fontId="1" fillId="0" borderId="0" xfId="0" applyFont="1" applyAlignment="1">
      <alignment horizontal="left" vertical="center" wrapText="1"/>
    </xf>
    <xf numFmtId="0" fontId="0" fillId="0" borderId="0" xfId="0" applyBorder="1"/>
    <xf numFmtId="0" fontId="3" fillId="0" borderId="0" xfId="0" applyFont="1" applyBorder="1" applyAlignment="1">
      <alignment horizontal="center" vertical="center"/>
    </xf>
    <xf numFmtId="215" fontId="0" fillId="0" borderId="0" xfId="0" applyNumberFormat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215" fontId="3" fillId="0" borderId="1" xfId="0" applyNumberFormat="1" applyFont="1" applyFill="1" applyBorder="1" applyAlignment="1">
      <alignment horizontal="center" vertical="center" wrapText="1"/>
    </xf>
    <xf numFmtId="215" fontId="4" fillId="0" borderId="1" xfId="0" applyNumberFormat="1" applyFont="1" applyBorder="1" applyAlignment="1">
      <alignment horizontal="center" vertical="center" wrapText="1"/>
    </xf>
    <xf numFmtId="215" fontId="4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206" fontId="4" fillId="0" borderId="1" xfId="0" applyNumberFormat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6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left" vertical="center" wrapText="1"/>
    </xf>
    <xf numFmtId="0" fontId="0" fillId="0" borderId="0" xfId="0" applyFill="1"/>
    <xf numFmtId="0" fontId="15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206" fontId="1" fillId="0" borderId="0" xfId="0" applyNumberFormat="1" applyFont="1" applyFill="1" applyBorder="1" applyAlignment="1">
      <alignment horizontal="center" vertical="center"/>
    </xf>
    <xf numFmtId="0" fontId="0" fillId="0" borderId="0" xfId="0" applyFill="1" applyBorder="1"/>
    <xf numFmtId="0" fontId="3" fillId="0" borderId="0" xfId="0" applyFont="1" applyFill="1" applyBorder="1" applyAlignment="1">
      <alignment vertical="top" wrapText="1"/>
    </xf>
    <xf numFmtId="0" fontId="6" fillId="0" borderId="0" xfId="0" applyFont="1" applyFill="1" applyAlignment="1">
      <alignment vertical="top" wrapText="1"/>
    </xf>
    <xf numFmtId="0" fontId="0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0" fillId="2" borderId="0" xfId="0" applyFill="1"/>
    <xf numFmtId="0" fontId="11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 wrapText="1"/>
    </xf>
    <xf numFmtId="215" fontId="4" fillId="3" borderId="1" xfId="0" applyNumberFormat="1" applyFont="1" applyFill="1" applyBorder="1" applyAlignment="1">
      <alignment horizontal="center" vertical="center" wrapText="1"/>
    </xf>
    <xf numFmtId="0" fontId="0" fillId="3" borderId="0" xfId="0" applyFill="1"/>
    <xf numFmtId="215" fontId="4" fillId="3" borderId="1" xfId="0" applyNumberFormat="1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215" fontId="3" fillId="0" borderId="0" xfId="0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horizontal="right"/>
    </xf>
    <xf numFmtId="0" fontId="17" fillId="0" borderId="0" xfId="0" applyFont="1" applyAlignment="1">
      <alignment horizontal="center"/>
    </xf>
    <xf numFmtId="0" fontId="18" fillId="0" borderId="1" xfId="0" applyFont="1" applyFill="1" applyBorder="1" applyAlignment="1">
      <alignment horizontal="left" vertical="center" wrapText="1"/>
    </xf>
    <xf numFmtId="215" fontId="18" fillId="0" borderId="1" xfId="0" applyNumberFormat="1" applyFont="1" applyFill="1" applyBorder="1" applyAlignment="1">
      <alignment horizontal="center" vertical="center" wrapText="1"/>
    </xf>
    <xf numFmtId="215" fontId="18" fillId="0" borderId="1" xfId="0" applyNumberFormat="1" applyFont="1" applyBorder="1" applyAlignment="1">
      <alignment horizontal="center" vertical="center" wrapText="1"/>
    </xf>
    <xf numFmtId="215" fontId="18" fillId="0" borderId="1" xfId="0" applyNumberFormat="1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left" vertical="center" wrapText="1"/>
    </xf>
    <xf numFmtId="215" fontId="19" fillId="0" borderId="1" xfId="0" applyNumberFormat="1" applyFont="1" applyFill="1" applyBorder="1" applyAlignment="1">
      <alignment horizontal="center" vertical="center" wrapText="1"/>
    </xf>
    <xf numFmtId="0" fontId="18" fillId="0" borderId="1" xfId="2" applyFont="1" applyFill="1" applyBorder="1" applyAlignment="1" applyProtection="1">
      <alignment horizontal="left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18" fillId="0" borderId="1" xfId="0" applyFont="1" applyBorder="1" applyAlignment="1">
      <alignment horizontal="left" vertical="center" wrapText="1"/>
    </xf>
    <xf numFmtId="0" fontId="18" fillId="0" borderId="1" xfId="0" applyFont="1" applyFill="1" applyBorder="1" applyAlignment="1" applyProtection="1">
      <alignment horizontal="left" vertical="top" wrapText="1"/>
      <protection hidden="1"/>
    </xf>
    <xf numFmtId="0" fontId="0" fillId="0" borderId="1" xfId="0" applyBorder="1"/>
    <xf numFmtId="0" fontId="10" fillId="0" borderId="0" xfId="0" applyFont="1" applyAlignment="1">
      <alignment horizontal="center" vertical="center"/>
    </xf>
    <xf numFmtId="49" fontId="9" fillId="0" borderId="0" xfId="0" applyNumberFormat="1" applyFont="1" applyAlignment="1">
      <alignment horizontal="center" vertical="top"/>
    </xf>
    <xf numFmtId="49" fontId="10" fillId="0" borderId="0" xfId="0" applyNumberFormat="1" applyFont="1" applyAlignment="1">
      <alignment horizontal="center" vertical="top"/>
    </xf>
    <xf numFmtId="49" fontId="14" fillId="0" borderId="0" xfId="0" applyNumberFormat="1" applyFont="1" applyAlignment="1">
      <alignment horizontal="center" vertical="top"/>
    </xf>
    <xf numFmtId="0" fontId="6" fillId="0" borderId="0" xfId="0" applyFont="1"/>
    <xf numFmtId="0" fontId="3" fillId="0" borderId="0" xfId="0" applyFont="1" applyBorder="1" applyAlignment="1">
      <alignment horizontal="right"/>
    </xf>
    <xf numFmtId="0" fontId="3" fillId="0" borderId="0" xfId="0" applyFont="1" applyBorder="1" applyAlignment="1">
      <alignment horizontal="left" wrapText="1"/>
    </xf>
    <xf numFmtId="0" fontId="2" fillId="0" borderId="0" xfId="0" applyFont="1" applyAlignment="1">
      <alignment horizontal="left" vertical="center" wrapText="1"/>
    </xf>
  </cellXfs>
  <cellStyles count="3">
    <cellStyle name="Normal_Доходи" xfId="1" xr:uid="{05739CFA-D77A-4EDF-8F7A-7A94828AAD8E}"/>
    <cellStyle name="Звичайний" xfId="0" builtinId="0"/>
    <cellStyle name="Обычный_ZV1PIV98" xfId="2" xr:uid="{D44E97DD-A34B-4CC5-9116-91974100C6DE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605C36-B792-4682-ADCE-7530049C9128}">
  <dimension ref="A1:H114"/>
  <sheetViews>
    <sheetView tabSelected="1" view="pageBreakPreview" zoomScale="75" zoomScaleNormal="75" zoomScaleSheetLayoutView="75" workbookViewId="0">
      <pane xSplit="2" ySplit="8" topLeftCell="C86" activePane="bottomRight" state="frozen"/>
      <selection pane="topRight" activeCell="C1" sqref="C1"/>
      <selection pane="bottomLeft" activeCell="A14" sqref="A14"/>
      <selection pane="bottomRight" activeCell="A2" sqref="A2:H2"/>
    </sheetView>
  </sheetViews>
  <sheetFormatPr defaultRowHeight="15.75" x14ac:dyDescent="0.25"/>
  <cols>
    <col min="1" max="1" width="14.375" style="31" customWidth="1"/>
    <col min="2" max="2" width="126.5" customWidth="1"/>
    <col min="3" max="3" width="14.625" customWidth="1"/>
    <col min="4" max="4" width="13.625" customWidth="1"/>
    <col min="5" max="5" width="14.625" customWidth="1"/>
    <col min="6" max="6" width="13.75" customWidth="1"/>
    <col min="7" max="7" width="12.125" customWidth="1"/>
    <col min="8" max="8" width="14.125" customWidth="1"/>
  </cols>
  <sheetData>
    <row r="1" spans="1:8" ht="41.25" customHeight="1" x14ac:dyDescent="0.25">
      <c r="A1" s="28"/>
    </row>
    <row r="2" spans="1:8" ht="23.25" x14ac:dyDescent="0.25">
      <c r="A2" s="67"/>
      <c r="B2" s="67"/>
      <c r="C2" s="67"/>
      <c r="D2" s="67"/>
      <c r="E2" s="67"/>
      <c r="F2" s="67"/>
      <c r="G2" s="67"/>
      <c r="H2" s="67"/>
    </row>
    <row r="3" spans="1:8" ht="27" customHeight="1" x14ac:dyDescent="0.25">
      <c r="A3" s="68" t="s">
        <v>166</v>
      </c>
      <c r="B3" s="69"/>
      <c r="C3" s="69"/>
      <c r="D3" s="69"/>
      <c r="E3" s="69"/>
      <c r="F3" s="69"/>
      <c r="G3" s="69"/>
      <c r="H3" s="69"/>
    </row>
    <row r="4" spans="1:8" ht="22.5" x14ac:dyDescent="0.25">
      <c r="A4" s="68" t="s">
        <v>64</v>
      </c>
      <c r="B4" s="68"/>
      <c r="C4" s="68"/>
      <c r="D4" s="68"/>
      <c r="E4" s="68"/>
      <c r="F4" s="68"/>
      <c r="G4" s="68"/>
      <c r="H4" s="68"/>
    </row>
    <row r="5" spans="1:8" ht="22.5" x14ac:dyDescent="0.25">
      <c r="A5" s="66" t="s">
        <v>182</v>
      </c>
      <c r="B5" s="66"/>
      <c r="C5" s="66"/>
      <c r="D5" s="66"/>
      <c r="E5" s="66"/>
      <c r="F5" s="66"/>
      <c r="G5" s="66"/>
      <c r="H5" s="66"/>
    </row>
    <row r="6" spans="1:8" x14ac:dyDescent="0.25">
      <c r="A6" s="28"/>
      <c r="H6" s="53" t="s">
        <v>161</v>
      </c>
    </row>
    <row r="7" spans="1:8" ht="0.75" hidden="1" customHeight="1" x14ac:dyDescent="0.25">
      <c r="A7" s="28"/>
      <c r="B7" s="1"/>
      <c r="C7" s="1"/>
      <c r="D7" s="1"/>
    </row>
    <row r="8" spans="1:8" ht="91.5" customHeight="1" x14ac:dyDescent="0.25">
      <c r="A8" s="21" t="s">
        <v>28</v>
      </c>
      <c r="B8" s="37" t="s">
        <v>0</v>
      </c>
      <c r="C8" s="9" t="s">
        <v>196</v>
      </c>
      <c r="D8" s="9" t="s">
        <v>183</v>
      </c>
      <c r="E8" s="9" t="s">
        <v>197</v>
      </c>
      <c r="F8" s="9" t="s">
        <v>184</v>
      </c>
      <c r="G8" s="10" t="s">
        <v>170</v>
      </c>
      <c r="H8" s="9" t="s">
        <v>185</v>
      </c>
    </row>
    <row r="9" spans="1:8" ht="19.5" x14ac:dyDescent="0.25">
      <c r="A9" s="29">
        <v>10000000</v>
      </c>
      <c r="B9" s="14" t="s">
        <v>1</v>
      </c>
      <c r="C9" s="11">
        <f>SUM(C10,C13,C19,C22)</f>
        <v>1080263.3999999999</v>
      </c>
      <c r="D9" s="11">
        <f>SUM(D10,D13,)</f>
        <v>1224046.4000000001</v>
      </c>
      <c r="E9" s="11">
        <f>SUM(E10,E13,E19,E22)</f>
        <v>1331815.0999999999</v>
      </c>
      <c r="F9" s="11">
        <f>SUM(F10,F13,F19,F22)</f>
        <v>1450141.9</v>
      </c>
      <c r="G9" s="11">
        <f>ROUND(F9/E9*100,1)</f>
        <v>108.9</v>
      </c>
      <c r="H9" s="11">
        <f t="shared" ref="H9:H27" si="0">ROUND(F9/D9*100,1)</f>
        <v>118.5</v>
      </c>
    </row>
    <row r="10" spans="1:8" ht="18.75" x14ac:dyDescent="0.25">
      <c r="A10" s="29">
        <v>11000000</v>
      </c>
      <c r="B10" s="36" t="s">
        <v>43</v>
      </c>
      <c r="C10" s="11">
        <f>SUM(C11:C12)</f>
        <v>1071393.3999999999</v>
      </c>
      <c r="D10" s="11">
        <f>SUM(D11:D12)</f>
        <v>1212702.3</v>
      </c>
      <c r="E10" s="11">
        <f>SUM(E11:E12)</f>
        <v>1320655.0999999999</v>
      </c>
      <c r="F10" s="11">
        <f>SUM(F11:F12)</f>
        <v>1437954.2</v>
      </c>
      <c r="G10" s="11">
        <f>ROUND(F10/E10*100,1)</f>
        <v>108.9</v>
      </c>
      <c r="H10" s="11">
        <f t="shared" si="0"/>
        <v>118.6</v>
      </c>
    </row>
    <row r="11" spans="1:8" ht="18.75" x14ac:dyDescent="0.25">
      <c r="A11" s="30">
        <v>11010000</v>
      </c>
      <c r="B11" s="15" t="s">
        <v>124</v>
      </c>
      <c r="C11" s="12">
        <v>957393.4</v>
      </c>
      <c r="D11" s="12">
        <v>1089745.2</v>
      </c>
      <c r="E11" s="12">
        <v>1185716.2</v>
      </c>
      <c r="F11" s="12">
        <v>1290188.5</v>
      </c>
      <c r="G11" s="13">
        <f>ROUND(F11/E11*100,1)</f>
        <v>108.8</v>
      </c>
      <c r="H11" s="13">
        <f t="shared" si="0"/>
        <v>118.4</v>
      </c>
    </row>
    <row r="12" spans="1:8" ht="18.75" x14ac:dyDescent="0.25">
      <c r="A12" s="30">
        <v>11020000</v>
      </c>
      <c r="B12" s="15" t="s">
        <v>2</v>
      </c>
      <c r="C12" s="12">
        <v>114000</v>
      </c>
      <c r="D12" s="12">
        <v>122957.1</v>
      </c>
      <c r="E12" s="12">
        <v>134938.9</v>
      </c>
      <c r="F12" s="12">
        <v>147765.70000000001</v>
      </c>
      <c r="G12" s="13">
        <f>ROUND(F12/E12*100,1)</f>
        <v>109.5</v>
      </c>
      <c r="H12" s="13">
        <f t="shared" si="0"/>
        <v>120.2</v>
      </c>
    </row>
    <row r="13" spans="1:8" ht="16.5" customHeight="1" x14ac:dyDescent="0.25">
      <c r="A13" s="29">
        <v>13000000</v>
      </c>
      <c r="B13" s="19" t="s">
        <v>157</v>
      </c>
      <c r="C13" s="11">
        <f>SUM(C14:C18)</f>
        <v>8870</v>
      </c>
      <c r="D13" s="11">
        <f>SUM(D14:D22)</f>
        <v>11344.1</v>
      </c>
      <c r="E13" s="11">
        <f>SUM(E14:E18)</f>
        <v>11160</v>
      </c>
      <c r="F13" s="11">
        <f>SUM(F14:F18)</f>
        <v>12187.7</v>
      </c>
      <c r="G13" s="11">
        <f>ROUND(F13/E13*100,1)</f>
        <v>109.2</v>
      </c>
      <c r="H13" s="11">
        <f t="shared" si="0"/>
        <v>107.4</v>
      </c>
    </row>
    <row r="14" spans="1:8" ht="15.75" hidden="1" customHeight="1" x14ac:dyDescent="0.25">
      <c r="A14" s="30">
        <v>13010000</v>
      </c>
      <c r="B14" s="15" t="s">
        <v>56</v>
      </c>
      <c r="C14" s="12"/>
      <c r="D14" s="12"/>
      <c r="E14" s="12"/>
      <c r="F14" s="12"/>
      <c r="G14" s="13"/>
      <c r="H14" s="13"/>
    </row>
    <row r="15" spans="1:8" ht="18.75" x14ac:dyDescent="0.25">
      <c r="A15" s="30">
        <v>13020000</v>
      </c>
      <c r="B15" s="15" t="s">
        <v>57</v>
      </c>
      <c r="C15" s="12">
        <v>4830</v>
      </c>
      <c r="D15" s="12">
        <v>5550.1</v>
      </c>
      <c r="E15" s="12">
        <v>5520</v>
      </c>
      <c r="F15" s="12">
        <v>5468.1</v>
      </c>
      <c r="G15" s="13">
        <f>ROUND(F15/E15*100,1)</f>
        <v>99.1</v>
      </c>
      <c r="H15" s="13">
        <f t="shared" si="0"/>
        <v>98.5</v>
      </c>
    </row>
    <row r="16" spans="1:8" ht="20.25" customHeight="1" x14ac:dyDescent="0.25">
      <c r="A16" s="30">
        <v>13030000</v>
      </c>
      <c r="B16" s="15" t="s">
        <v>160</v>
      </c>
      <c r="C16" s="12">
        <v>4040</v>
      </c>
      <c r="D16" s="12">
        <v>5794</v>
      </c>
      <c r="E16" s="12">
        <v>5640</v>
      </c>
      <c r="F16" s="12">
        <v>6719.6</v>
      </c>
      <c r="G16" s="13">
        <f t="shared" ref="G16:G78" si="1">ROUND(F16/E16*100,1)</f>
        <v>119.1</v>
      </c>
      <c r="H16" s="13">
        <f t="shared" si="0"/>
        <v>116</v>
      </c>
    </row>
    <row r="17" spans="1:8" ht="12" hidden="1" customHeight="1" x14ac:dyDescent="0.25">
      <c r="A17" s="30">
        <v>13050000</v>
      </c>
      <c r="B17" s="15" t="s">
        <v>13</v>
      </c>
      <c r="C17" s="13"/>
      <c r="D17" s="13"/>
      <c r="E17" s="13"/>
      <c r="F17" s="13"/>
      <c r="G17" s="13" t="e">
        <f t="shared" si="1"/>
        <v>#DIV/0!</v>
      </c>
      <c r="H17" s="13" t="e">
        <f t="shared" si="0"/>
        <v>#DIV/0!</v>
      </c>
    </row>
    <row r="18" spans="1:8" ht="0.75" hidden="1" customHeight="1" x14ac:dyDescent="0.25">
      <c r="A18" s="30">
        <v>13070000</v>
      </c>
      <c r="B18" s="15" t="s">
        <v>88</v>
      </c>
      <c r="C18" s="13"/>
      <c r="D18" s="12"/>
      <c r="E18" s="13"/>
      <c r="F18" s="13"/>
      <c r="G18" s="13"/>
      <c r="H18" s="13"/>
    </row>
    <row r="19" spans="1:8" ht="6" hidden="1" customHeight="1" x14ac:dyDescent="0.25">
      <c r="A19" s="29">
        <v>14000000</v>
      </c>
      <c r="B19" s="19" t="s">
        <v>16</v>
      </c>
      <c r="C19" s="11"/>
      <c r="D19" s="11"/>
      <c r="E19" s="11"/>
      <c r="F19" s="11"/>
      <c r="G19" s="13" t="e">
        <f t="shared" si="1"/>
        <v>#DIV/0!</v>
      </c>
      <c r="H19" s="13" t="e">
        <f t="shared" si="0"/>
        <v>#DIV/0!</v>
      </c>
    </row>
    <row r="20" spans="1:8" ht="8.25" hidden="1" customHeight="1" x14ac:dyDescent="0.25">
      <c r="A20" s="30">
        <v>14060200</v>
      </c>
      <c r="B20" s="15" t="s">
        <v>17</v>
      </c>
      <c r="C20" s="13"/>
      <c r="D20" s="13"/>
      <c r="E20" s="13"/>
      <c r="F20" s="13"/>
      <c r="G20" s="13" t="e">
        <f t="shared" si="1"/>
        <v>#DIV/0!</v>
      </c>
      <c r="H20" s="13" t="e">
        <f t="shared" si="0"/>
        <v>#DIV/0!</v>
      </c>
    </row>
    <row r="21" spans="1:8" ht="8.25" hidden="1" customHeight="1" x14ac:dyDescent="0.25">
      <c r="A21" s="30">
        <v>14060900</v>
      </c>
      <c r="B21" s="15" t="s">
        <v>48</v>
      </c>
      <c r="C21" s="13"/>
      <c r="D21" s="13"/>
      <c r="E21" s="13"/>
      <c r="F21" s="13"/>
      <c r="G21" s="13" t="e">
        <f t="shared" si="1"/>
        <v>#DIV/0!</v>
      </c>
      <c r="H21" s="13" t="e">
        <f t="shared" si="0"/>
        <v>#DIV/0!</v>
      </c>
    </row>
    <row r="22" spans="1:8" ht="8.25" hidden="1" customHeight="1" x14ac:dyDescent="0.25">
      <c r="A22" s="30">
        <v>19010000</v>
      </c>
      <c r="B22" s="15" t="s">
        <v>55</v>
      </c>
      <c r="C22" s="13"/>
      <c r="D22" s="13"/>
      <c r="E22" s="12"/>
      <c r="F22" s="12"/>
      <c r="G22" s="13" t="e">
        <f t="shared" si="1"/>
        <v>#DIV/0!</v>
      </c>
      <c r="H22" s="13" t="e">
        <f t="shared" si="0"/>
        <v>#DIV/0!</v>
      </c>
    </row>
    <row r="23" spans="1:8" ht="19.5" x14ac:dyDescent="0.25">
      <c r="A23" s="29">
        <v>20000000</v>
      </c>
      <c r="B23" s="14" t="s">
        <v>3</v>
      </c>
      <c r="C23" s="11">
        <f>SUM(C24,C29,C34)</f>
        <v>29955.3</v>
      </c>
      <c r="D23" s="11">
        <f>SUM(D24,D29,D34)</f>
        <v>32669.5</v>
      </c>
      <c r="E23" s="11">
        <f>SUM(E24,E29,E34)</f>
        <v>26090</v>
      </c>
      <c r="F23" s="11">
        <f>SUM(F24,F29,F34)</f>
        <v>33248.163999999997</v>
      </c>
      <c r="G23" s="11">
        <f t="shared" si="1"/>
        <v>127.4</v>
      </c>
      <c r="H23" s="11">
        <f t="shared" si="0"/>
        <v>101.8</v>
      </c>
    </row>
    <row r="24" spans="1:8" ht="18.75" x14ac:dyDescent="0.25">
      <c r="A24" s="29">
        <v>21000000</v>
      </c>
      <c r="B24" s="19" t="s">
        <v>4</v>
      </c>
      <c r="C24" s="11">
        <f>SUM(C25:C28)</f>
        <v>1180</v>
      </c>
      <c r="D24" s="11">
        <f>SUM(D25:D28)</f>
        <v>1877.8</v>
      </c>
      <c r="E24" s="11">
        <f>SUM(E25:E28)</f>
        <v>1490</v>
      </c>
      <c r="F24" s="11">
        <f>SUM(F25:F28)</f>
        <v>1929.7639999999999</v>
      </c>
      <c r="G24" s="11">
        <f t="shared" si="1"/>
        <v>129.5</v>
      </c>
      <c r="H24" s="13">
        <f t="shared" si="0"/>
        <v>102.8</v>
      </c>
    </row>
    <row r="25" spans="1:8" ht="37.5" x14ac:dyDescent="0.25">
      <c r="A25" s="30">
        <v>21010300</v>
      </c>
      <c r="B25" s="15" t="s">
        <v>116</v>
      </c>
      <c r="C25" s="12">
        <v>400</v>
      </c>
      <c r="D25" s="12">
        <v>186.7</v>
      </c>
      <c r="E25" s="12">
        <v>890</v>
      </c>
      <c r="F25" s="12">
        <v>1218.5999999999999</v>
      </c>
      <c r="G25" s="13">
        <f t="shared" si="1"/>
        <v>136.9</v>
      </c>
      <c r="H25" s="13" t="s">
        <v>190</v>
      </c>
    </row>
    <row r="26" spans="1:8" ht="18.75" hidden="1" x14ac:dyDescent="0.25">
      <c r="A26" s="30">
        <v>21050000</v>
      </c>
      <c r="B26" s="15" t="s">
        <v>26</v>
      </c>
      <c r="C26" s="12"/>
      <c r="D26" s="12"/>
      <c r="E26" s="12"/>
      <c r="F26" s="12"/>
      <c r="G26" s="13"/>
      <c r="H26" s="13"/>
    </row>
    <row r="27" spans="1:8" ht="18.75" x14ac:dyDescent="0.25">
      <c r="A27" s="30">
        <v>21080500</v>
      </c>
      <c r="B27" s="15" t="s">
        <v>21</v>
      </c>
      <c r="C27" s="12">
        <v>780</v>
      </c>
      <c r="D27" s="12">
        <v>1685</v>
      </c>
      <c r="E27" s="12">
        <v>600</v>
      </c>
      <c r="F27" s="12">
        <v>682.92600000000004</v>
      </c>
      <c r="G27" s="13">
        <f t="shared" si="1"/>
        <v>113.8</v>
      </c>
      <c r="H27" s="13">
        <f t="shared" si="0"/>
        <v>40.5</v>
      </c>
    </row>
    <row r="28" spans="1:8" ht="37.5" x14ac:dyDescent="0.25">
      <c r="A28" s="30">
        <v>21081700</v>
      </c>
      <c r="B28" s="15" t="s">
        <v>164</v>
      </c>
      <c r="C28" s="12"/>
      <c r="D28" s="12">
        <v>6.1</v>
      </c>
      <c r="E28" s="12"/>
      <c r="F28" s="12">
        <v>28.238</v>
      </c>
      <c r="G28" s="13"/>
      <c r="H28" s="13" t="s">
        <v>187</v>
      </c>
    </row>
    <row r="29" spans="1:8" ht="18.75" x14ac:dyDescent="0.25">
      <c r="A29" s="29">
        <v>22000000</v>
      </c>
      <c r="B29" s="19" t="s">
        <v>27</v>
      </c>
      <c r="C29" s="11">
        <f>SUM(C30:C33)</f>
        <v>26918</v>
      </c>
      <c r="D29" s="11">
        <f>SUM(D30:D33)</f>
        <v>27860.7</v>
      </c>
      <c r="E29" s="11">
        <f>SUM(E30:E33)</f>
        <v>23492</v>
      </c>
      <c r="F29" s="11">
        <f>SUM(F30:F33)</f>
        <v>29515.3</v>
      </c>
      <c r="G29" s="11">
        <f t="shared" si="1"/>
        <v>125.6</v>
      </c>
      <c r="H29" s="11">
        <f t="shared" ref="H29:H36" si="2">ROUND(F29/D29*100,1)</f>
        <v>105.9</v>
      </c>
    </row>
    <row r="30" spans="1:8" ht="18.75" x14ac:dyDescent="0.25">
      <c r="A30" s="30">
        <v>22010000</v>
      </c>
      <c r="B30" s="15" t="s">
        <v>37</v>
      </c>
      <c r="C30" s="12">
        <v>26584</v>
      </c>
      <c r="D30" s="12">
        <v>27494.2</v>
      </c>
      <c r="E30" s="12">
        <v>23250</v>
      </c>
      <c r="F30" s="12">
        <v>29268</v>
      </c>
      <c r="G30" s="13">
        <f t="shared" si="1"/>
        <v>125.9</v>
      </c>
      <c r="H30" s="13">
        <f t="shared" si="2"/>
        <v>106.5</v>
      </c>
    </row>
    <row r="31" spans="1:8" ht="37.5" x14ac:dyDescent="0.25">
      <c r="A31" s="30">
        <v>22080400</v>
      </c>
      <c r="B31" s="15" t="s">
        <v>174</v>
      </c>
      <c r="C31" s="12">
        <v>250</v>
      </c>
      <c r="D31" s="12">
        <v>273.10000000000002</v>
      </c>
      <c r="E31" s="12">
        <v>200</v>
      </c>
      <c r="F31" s="12">
        <v>200.7</v>
      </c>
      <c r="G31" s="13">
        <f t="shared" si="1"/>
        <v>100.4</v>
      </c>
      <c r="H31" s="13">
        <f t="shared" si="2"/>
        <v>73.5</v>
      </c>
    </row>
    <row r="32" spans="1:8" ht="18.75" hidden="1" x14ac:dyDescent="0.25">
      <c r="A32" s="30">
        <v>22120000</v>
      </c>
      <c r="B32" s="15" t="s">
        <v>22</v>
      </c>
      <c r="C32" s="12"/>
      <c r="D32" s="12"/>
      <c r="E32" s="12"/>
      <c r="F32" s="12"/>
      <c r="G32" s="13" t="e">
        <f t="shared" si="1"/>
        <v>#DIV/0!</v>
      </c>
      <c r="H32" s="13" t="e">
        <f t="shared" si="2"/>
        <v>#DIV/0!</v>
      </c>
    </row>
    <row r="33" spans="1:8" ht="56.25" x14ac:dyDescent="0.25">
      <c r="A33" s="30">
        <v>22130000</v>
      </c>
      <c r="B33" s="15" t="s">
        <v>90</v>
      </c>
      <c r="C33" s="12">
        <v>84</v>
      </c>
      <c r="D33" s="12">
        <v>93.4</v>
      </c>
      <c r="E33" s="12">
        <v>42</v>
      </c>
      <c r="F33" s="12">
        <v>46.6</v>
      </c>
      <c r="G33" s="13">
        <f t="shared" si="1"/>
        <v>111</v>
      </c>
      <c r="H33" s="13">
        <f t="shared" si="2"/>
        <v>49.9</v>
      </c>
    </row>
    <row r="34" spans="1:8" ht="18.75" x14ac:dyDescent="0.25">
      <c r="A34" s="29">
        <v>24000000</v>
      </c>
      <c r="B34" s="19" t="s">
        <v>18</v>
      </c>
      <c r="C34" s="11">
        <f>SUM(C35:C37)</f>
        <v>1857.3</v>
      </c>
      <c r="D34" s="11">
        <f>SUM(D35:D37)</f>
        <v>2931</v>
      </c>
      <c r="E34" s="11">
        <f>SUM(E35:E37)</f>
        <v>1108</v>
      </c>
      <c r="F34" s="11">
        <f>SUM(F35:F37)</f>
        <v>1803.1</v>
      </c>
      <c r="G34" s="11">
        <f t="shared" si="1"/>
        <v>162.69999999999999</v>
      </c>
      <c r="H34" s="11">
        <f t="shared" si="2"/>
        <v>61.5</v>
      </c>
    </row>
    <row r="35" spans="1:8" ht="37.5" hidden="1" x14ac:dyDescent="0.25">
      <c r="A35" s="29">
        <v>24030000</v>
      </c>
      <c r="B35" s="15" t="s">
        <v>36</v>
      </c>
      <c r="C35" s="13"/>
      <c r="D35" s="11"/>
      <c r="E35" s="11"/>
      <c r="F35" s="11"/>
      <c r="G35" s="11" t="e">
        <f t="shared" si="1"/>
        <v>#DIV/0!</v>
      </c>
      <c r="H35" s="13" t="e">
        <f t="shared" si="2"/>
        <v>#DIV/0!</v>
      </c>
    </row>
    <row r="36" spans="1:8" ht="18.75" x14ac:dyDescent="0.25">
      <c r="A36" s="30">
        <v>24060000</v>
      </c>
      <c r="B36" s="15" t="s">
        <v>21</v>
      </c>
      <c r="C36" s="12">
        <v>1857.3</v>
      </c>
      <c r="D36" s="12">
        <v>2931</v>
      </c>
      <c r="E36" s="12">
        <v>1108</v>
      </c>
      <c r="F36" s="12">
        <v>1803.1</v>
      </c>
      <c r="G36" s="13">
        <f t="shared" si="1"/>
        <v>162.69999999999999</v>
      </c>
      <c r="H36" s="13">
        <f t="shared" si="2"/>
        <v>61.5</v>
      </c>
    </row>
    <row r="37" spans="1:8" ht="18.75" hidden="1" x14ac:dyDescent="0.25">
      <c r="A37" s="30" t="s">
        <v>65</v>
      </c>
      <c r="B37" s="15" t="s">
        <v>91</v>
      </c>
      <c r="C37" s="12"/>
      <c r="D37" s="12"/>
      <c r="E37" s="12"/>
      <c r="F37" s="12"/>
      <c r="G37" s="13"/>
      <c r="H37" s="13"/>
    </row>
    <row r="38" spans="1:8" ht="18" customHeight="1" x14ac:dyDescent="0.25">
      <c r="A38" s="30"/>
      <c r="B38" s="19" t="s">
        <v>14</v>
      </c>
      <c r="C38" s="11">
        <f>SUM(C9,C23)</f>
        <v>1110218.7</v>
      </c>
      <c r="D38" s="11">
        <f>SUM(D9,D23)</f>
        <v>1256715.9000000001</v>
      </c>
      <c r="E38" s="11">
        <f>SUM(E9,E23)</f>
        <v>1357905.0999999999</v>
      </c>
      <c r="F38" s="11">
        <f>SUM(F9,F23)</f>
        <v>1483390.064</v>
      </c>
      <c r="G38" s="11">
        <f t="shared" si="1"/>
        <v>109.2</v>
      </c>
      <c r="H38" s="11">
        <f>ROUND(F38/D38*100,1)</f>
        <v>118</v>
      </c>
    </row>
    <row r="39" spans="1:8" ht="19.5" x14ac:dyDescent="0.25">
      <c r="A39" s="29">
        <v>40000000</v>
      </c>
      <c r="B39" s="14" t="s">
        <v>5</v>
      </c>
      <c r="C39" s="11">
        <f>C40+C52</f>
        <v>829022.3</v>
      </c>
      <c r="D39" s="11">
        <f>D40+D52</f>
        <v>821403.6</v>
      </c>
      <c r="E39" s="11">
        <f>E40+E52</f>
        <v>919175.9</v>
      </c>
      <c r="F39" s="11">
        <f>F40+F52</f>
        <v>890162.19999999984</v>
      </c>
      <c r="G39" s="11">
        <f t="shared" si="1"/>
        <v>96.8</v>
      </c>
      <c r="H39" s="11">
        <f>ROUND(F39/D39*100,1)</f>
        <v>108.4</v>
      </c>
    </row>
    <row r="40" spans="1:8" ht="18.75" x14ac:dyDescent="0.25">
      <c r="A40" s="29">
        <v>41020000</v>
      </c>
      <c r="B40" s="19" t="s">
        <v>19</v>
      </c>
      <c r="C40" s="11">
        <f>C41+C42+C43+C44+C45+C46+C47+C48+C49+C50+C51</f>
        <v>220495.4</v>
      </c>
      <c r="D40" s="11">
        <f>D41+D42+D43+D44+D45+D46+D47+D48+D49+D50+D51</f>
        <v>220495.4</v>
      </c>
      <c r="E40" s="11">
        <f>E41+E42+E43+E44+E45+E46+E47+E48+E49+E50+E51</f>
        <v>220182.40000000002</v>
      </c>
      <c r="F40" s="11">
        <f>F41+F42+F43+F44+F45+F46+F47+F48+F49+F50+F51</f>
        <v>220182.40000000002</v>
      </c>
      <c r="G40" s="11">
        <f t="shared" si="1"/>
        <v>100</v>
      </c>
      <c r="H40" s="11">
        <f>ROUND(F40/D40*100,1)</f>
        <v>99.9</v>
      </c>
    </row>
    <row r="41" spans="1:8" ht="18.75" x14ac:dyDescent="0.25">
      <c r="A41" s="22">
        <v>41020100</v>
      </c>
      <c r="B41" s="15" t="s">
        <v>58</v>
      </c>
      <c r="C41" s="12">
        <v>105602.1</v>
      </c>
      <c r="D41" s="12">
        <v>105602.1</v>
      </c>
      <c r="E41" s="12">
        <v>114027.9</v>
      </c>
      <c r="F41" s="12">
        <v>114027.9</v>
      </c>
      <c r="G41" s="13">
        <f t="shared" si="1"/>
        <v>100</v>
      </c>
      <c r="H41" s="13">
        <f>ROUND(F41/D41*100,1)</f>
        <v>108</v>
      </c>
    </row>
    <row r="42" spans="1:8" ht="37.5" x14ac:dyDescent="0.25">
      <c r="A42" s="22" t="s">
        <v>71</v>
      </c>
      <c r="B42" s="15" t="s">
        <v>70</v>
      </c>
      <c r="C42" s="12">
        <v>105558.39999999999</v>
      </c>
      <c r="D42" s="12">
        <v>105558.39999999999</v>
      </c>
      <c r="E42" s="12">
        <v>102371.3</v>
      </c>
      <c r="F42" s="12">
        <v>102371.3</v>
      </c>
      <c r="G42" s="13">
        <f t="shared" si="1"/>
        <v>100</v>
      </c>
      <c r="H42" s="13">
        <f>ROUND(F42/D42*100,1)</f>
        <v>97</v>
      </c>
    </row>
    <row r="43" spans="1:8" ht="1.1499999999999999" hidden="1" customHeight="1" x14ac:dyDescent="0.25">
      <c r="A43" s="23">
        <v>41020600</v>
      </c>
      <c r="B43" s="16" t="s">
        <v>62</v>
      </c>
      <c r="C43" s="12"/>
      <c r="D43" s="12"/>
      <c r="E43" s="12"/>
      <c r="F43" s="12"/>
      <c r="G43" s="13"/>
      <c r="H43" s="13"/>
    </row>
    <row r="44" spans="1:8" ht="13.15" hidden="1" customHeight="1" x14ac:dyDescent="0.25">
      <c r="A44" s="22">
        <v>41021100</v>
      </c>
      <c r="B44" s="15" t="s">
        <v>23</v>
      </c>
      <c r="C44" s="13"/>
      <c r="D44" s="12"/>
      <c r="E44" s="13"/>
      <c r="F44" s="13"/>
      <c r="G44" s="13" t="e">
        <f t="shared" si="1"/>
        <v>#DIV/0!</v>
      </c>
      <c r="H44" s="13" t="e">
        <f t="shared" ref="H44:H52" si="3">ROUND(F44/D44*100,1)</f>
        <v>#DIV/0!</v>
      </c>
    </row>
    <row r="45" spans="1:8" ht="56.25" hidden="1" x14ac:dyDescent="0.25">
      <c r="A45" s="23">
        <v>41021100</v>
      </c>
      <c r="B45" s="15" t="s">
        <v>146</v>
      </c>
      <c r="C45" s="13"/>
      <c r="D45" s="12"/>
      <c r="E45" s="13"/>
      <c r="F45" s="13"/>
      <c r="G45" s="13"/>
      <c r="H45" s="13"/>
    </row>
    <row r="46" spans="1:8" ht="14.45" hidden="1" customHeight="1" x14ac:dyDescent="0.25">
      <c r="A46" s="22">
        <v>41021200</v>
      </c>
      <c r="B46" s="15" t="s">
        <v>30</v>
      </c>
      <c r="C46" s="12"/>
      <c r="D46" s="12"/>
      <c r="E46" s="12"/>
      <c r="F46" s="13"/>
      <c r="G46" s="13" t="e">
        <f t="shared" si="1"/>
        <v>#DIV/0!</v>
      </c>
      <c r="H46" s="13" t="e">
        <f t="shared" si="3"/>
        <v>#DIV/0!</v>
      </c>
    </row>
    <row r="47" spans="1:8" ht="18" hidden="1" customHeight="1" x14ac:dyDescent="0.25">
      <c r="A47" s="22">
        <v>41021300</v>
      </c>
      <c r="B47" s="15" t="s">
        <v>31</v>
      </c>
      <c r="C47" s="12"/>
      <c r="D47" s="12"/>
      <c r="E47" s="12"/>
      <c r="F47" s="12"/>
      <c r="G47" s="13" t="e">
        <f t="shared" si="1"/>
        <v>#DIV/0!</v>
      </c>
      <c r="H47" s="13" t="e">
        <f t="shared" si="3"/>
        <v>#DIV/0!</v>
      </c>
    </row>
    <row r="48" spans="1:8" ht="7.15" hidden="1" customHeight="1" x14ac:dyDescent="0.25">
      <c r="A48" s="22">
        <v>41021600</v>
      </c>
      <c r="B48" s="15" t="s">
        <v>44</v>
      </c>
      <c r="C48" s="12"/>
      <c r="D48" s="12"/>
      <c r="E48" s="12"/>
      <c r="F48" s="13"/>
      <c r="G48" s="13" t="e">
        <f t="shared" si="1"/>
        <v>#DIV/0!</v>
      </c>
      <c r="H48" s="13" t="e">
        <f t="shared" si="3"/>
        <v>#DIV/0!</v>
      </c>
    </row>
    <row r="49" spans="1:8" ht="12" hidden="1" customHeight="1" x14ac:dyDescent="0.25">
      <c r="A49" s="22">
        <v>41021700</v>
      </c>
      <c r="B49" s="15" t="s">
        <v>24</v>
      </c>
      <c r="C49" s="13"/>
      <c r="D49" s="12"/>
      <c r="E49" s="13"/>
      <c r="F49" s="13"/>
      <c r="G49" s="13" t="e">
        <f t="shared" si="1"/>
        <v>#DIV/0!</v>
      </c>
      <c r="H49" s="13" t="e">
        <f t="shared" si="3"/>
        <v>#DIV/0!</v>
      </c>
    </row>
    <row r="50" spans="1:8" ht="14.45" hidden="1" customHeight="1" x14ac:dyDescent="0.25">
      <c r="A50" s="22">
        <v>41021800</v>
      </c>
      <c r="B50" s="15" t="s">
        <v>32</v>
      </c>
      <c r="C50" s="13"/>
      <c r="D50" s="12"/>
      <c r="E50" s="13"/>
      <c r="F50" s="13"/>
      <c r="G50" s="13" t="e">
        <f t="shared" si="1"/>
        <v>#DIV/0!</v>
      </c>
      <c r="H50" s="13" t="e">
        <f t="shared" si="3"/>
        <v>#DIV/0!</v>
      </c>
    </row>
    <row r="51" spans="1:8" ht="56.25" x14ac:dyDescent="0.25">
      <c r="A51" s="22">
        <v>41021300</v>
      </c>
      <c r="B51" s="15" t="s">
        <v>158</v>
      </c>
      <c r="C51" s="13">
        <v>9334.9</v>
      </c>
      <c r="D51" s="12">
        <v>9334.9</v>
      </c>
      <c r="E51" s="13">
        <v>3783.2</v>
      </c>
      <c r="F51" s="13">
        <v>3783.2</v>
      </c>
      <c r="G51" s="13">
        <f t="shared" si="1"/>
        <v>100</v>
      </c>
      <c r="H51" s="13">
        <f>ROUND(F51/D51*100,1)</f>
        <v>40.5</v>
      </c>
    </row>
    <row r="52" spans="1:8" ht="18.75" x14ac:dyDescent="0.25">
      <c r="A52" s="24">
        <v>41030000</v>
      </c>
      <c r="B52" s="19" t="s">
        <v>165</v>
      </c>
      <c r="C52" s="11">
        <f>SUM(C53:C102)</f>
        <v>608526.9</v>
      </c>
      <c r="D52" s="11">
        <f>SUM(D53:D102)</f>
        <v>600908.19999999995</v>
      </c>
      <c r="E52" s="11">
        <f>SUM(E53:E102)</f>
        <v>698993.5</v>
      </c>
      <c r="F52" s="11">
        <f>SUM(F53:F102)</f>
        <v>669979.79999999981</v>
      </c>
      <c r="G52" s="11">
        <f t="shared" si="1"/>
        <v>95.8</v>
      </c>
      <c r="H52" s="11">
        <f t="shared" si="3"/>
        <v>111.5</v>
      </c>
    </row>
    <row r="53" spans="1:8" ht="9" hidden="1" customHeight="1" x14ac:dyDescent="0.25">
      <c r="A53" s="43">
        <v>41030300</v>
      </c>
      <c r="B53" s="15" t="s">
        <v>113</v>
      </c>
      <c r="C53" s="13"/>
      <c r="D53" s="13"/>
      <c r="E53" s="13"/>
      <c r="F53" s="13"/>
      <c r="G53" s="13"/>
      <c r="H53" s="13"/>
    </row>
    <row r="54" spans="1:8" ht="14.25" hidden="1" customHeight="1" x14ac:dyDescent="0.25">
      <c r="A54" s="43">
        <v>41030400</v>
      </c>
      <c r="B54" s="15" t="s">
        <v>135</v>
      </c>
      <c r="C54" s="13"/>
      <c r="D54" s="13"/>
      <c r="E54" s="13"/>
      <c r="F54" s="13"/>
      <c r="G54" s="13"/>
      <c r="H54" s="13"/>
    </row>
    <row r="55" spans="1:8" ht="169.5" customHeight="1" x14ac:dyDescent="0.25">
      <c r="A55" s="43">
        <v>41030500</v>
      </c>
      <c r="B55" s="15" t="s">
        <v>156</v>
      </c>
      <c r="C55" s="13">
        <v>33715.4</v>
      </c>
      <c r="D55" s="12">
        <v>33715.4</v>
      </c>
      <c r="E55" s="13"/>
      <c r="F55" s="13"/>
      <c r="G55" s="13"/>
      <c r="H55" s="13"/>
    </row>
    <row r="56" spans="1:8" ht="169.5" customHeight="1" x14ac:dyDescent="0.25">
      <c r="A56" s="43">
        <v>41030800</v>
      </c>
      <c r="B56" s="15" t="s">
        <v>198</v>
      </c>
      <c r="C56" s="47">
        <v>35910.699999999997</v>
      </c>
      <c r="D56" s="12">
        <v>35910.699999999997</v>
      </c>
      <c r="E56" s="13">
        <v>109360.6</v>
      </c>
      <c r="F56" s="13">
        <v>109236.7</v>
      </c>
      <c r="G56" s="13">
        <f>ROUND(F56/E56*100,1)</f>
        <v>99.9</v>
      </c>
      <c r="H56" s="13" t="s">
        <v>188</v>
      </c>
    </row>
    <row r="57" spans="1:8" ht="40.5" customHeight="1" x14ac:dyDescent="0.25">
      <c r="A57" s="22">
        <v>41030900</v>
      </c>
      <c r="B57" s="15" t="s">
        <v>171</v>
      </c>
      <c r="C57" s="12"/>
      <c r="D57" s="12"/>
      <c r="E57" s="12">
        <v>21217.599999999999</v>
      </c>
      <c r="F57" s="12">
        <v>20911.8</v>
      </c>
      <c r="G57" s="13">
        <f>ROUND(F57/E57*100,1)</f>
        <v>98.6</v>
      </c>
      <c r="H57" s="13"/>
    </row>
    <row r="58" spans="1:8" ht="34.5" customHeight="1" x14ac:dyDescent="0.25">
      <c r="A58" s="22">
        <v>41031100</v>
      </c>
      <c r="B58" s="33" t="s">
        <v>192</v>
      </c>
      <c r="C58" s="12"/>
      <c r="D58" s="12"/>
      <c r="E58" s="12">
        <v>1292.5999999999999</v>
      </c>
      <c r="F58" s="12">
        <v>1039.8</v>
      </c>
      <c r="G58" s="13">
        <f>ROUND(F58/E58*100,1)</f>
        <v>80.400000000000006</v>
      </c>
      <c r="H58" s="13"/>
    </row>
    <row r="59" spans="1:8" ht="26.25" hidden="1" customHeight="1" x14ac:dyDescent="0.25">
      <c r="A59" s="22">
        <v>41031200</v>
      </c>
      <c r="B59" s="46" t="s">
        <v>150</v>
      </c>
      <c r="C59" s="12"/>
      <c r="D59" s="47"/>
      <c r="E59" s="12"/>
      <c r="F59" s="12"/>
      <c r="G59" s="13"/>
      <c r="H59" s="13"/>
    </row>
    <row r="60" spans="1:8" ht="30" hidden="1" customHeight="1" x14ac:dyDescent="0.25">
      <c r="A60" s="22">
        <v>41031300</v>
      </c>
      <c r="B60" s="15" t="s">
        <v>117</v>
      </c>
      <c r="C60" s="12"/>
      <c r="D60" s="12"/>
      <c r="E60" s="12"/>
      <c r="F60" s="12"/>
      <c r="G60" s="13"/>
      <c r="H60" s="13"/>
    </row>
    <row r="61" spans="1:8" ht="30.75" hidden="1" customHeight="1" x14ac:dyDescent="0.25">
      <c r="A61" s="22">
        <v>41031600</v>
      </c>
      <c r="B61" s="15" t="s">
        <v>123</v>
      </c>
      <c r="C61" s="12"/>
      <c r="D61" s="12"/>
      <c r="E61" s="12"/>
      <c r="F61" s="12"/>
      <c r="G61" s="13"/>
      <c r="H61" s="13"/>
    </row>
    <row r="62" spans="1:8" ht="34.5" hidden="1" customHeight="1" x14ac:dyDescent="0.25">
      <c r="A62" s="22">
        <v>41031900</v>
      </c>
      <c r="B62" s="15" t="s">
        <v>129</v>
      </c>
      <c r="C62" s="12"/>
      <c r="D62" s="12"/>
      <c r="E62" s="12"/>
      <c r="F62" s="12"/>
      <c r="G62" s="13"/>
      <c r="H62" s="13"/>
    </row>
    <row r="63" spans="1:8" ht="34.5" customHeight="1" x14ac:dyDescent="0.25">
      <c r="A63" s="22">
        <v>41031900</v>
      </c>
      <c r="B63" s="15" t="s">
        <v>176</v>
      </c>
      <c r="C63" s="13">
        <v>47766</v>
      </c>
      <c r="D63" s="12">
        <v>46690</v>
      </c>
      <c r="E63" s="13">
        <v>68902</v>
      </c>
      <c r="F63" s="13">
        <v>68844.899999999994</v>
      </c>
      <c r="G63" s="13">
        <f>ROUND(F63/E63*100,1)</f>
        <v>99.9</v>
      </c>
      <c r="H63" s="13">
        <f>ROUND(F63/D63*100,1)</f>
        <v>147.5</v>
      </c>
    </row>
    <row r="64" spans="1:8" s="34" customFormat="1" ht="53.25" customHeight="1" x14ac:dyDescent="0.25">
      <c r="A64" s="22">
        <v>41032300</v>
      </c>
      <c r="B64" s="15" t="s">
        <v>193</v>
      </c>
      <c r="C64" s="13"/>
      <c r="D64" s="12"/>
      <c r="E64" s="13">
        <v>10023</v>
      </c>
      <c r="F64" s="13">
        <v>2795.8</v>
      </c>
      <c r="G64" s="13">
        <f>ROUND(F64/E64*100,1)</f>
        <v>27.9</v>
      </c>
      <c r="H64" s="13"/>
    </row>
    <row r="65" spans="1:8" s="34" customFormat="1" ht="35.25" customHeight="1" x14ac:dyDescent="0.25">
      <c r="A65" s="22">
        <v>41032900</v>
      </c>
      <c r="B65" s="15" t="s">
        <v>154</v>
      </c>
      <c r="C65" s="13">
        <v>2858.5</v>
      </c>
      <c r="D65" s="12">
        <v>2805.5</v>
      </c>
      <c r="E65" s="13">
        <v>2055.5</v>
      </c>
      <c r="F65" s="13">
        <v>1711.8</v>
      </c>
      <c r="G65" s="13">
        <f>ROUND(F65/E65*100,1)</f>
        <v>83.3</v>
      </c>
      <c r="H65" s="13">
        <f>ROUND(F65/D65*100,1)</f>
        <v>61</v>
      </c>
    </row>
    <row r="66" spans="1:8" s="34" customFormat="1" ht="37.5" x14ac:dyDescent="0.25">
      <c r="A66" s="22">
        <v>41033000</v>
      </c>
      <c r="B66" s="15" t="s">
        <v>125</v>
      </c>
      <c r="C66" s="13">
        <v>52543.199999999997</v>
      </c>
      <c r="D66" s="12">
        <v>52526.7</v>
      </c>
      <c r="E66" s="13">
        <v>38772.1</v>
      </c>
      <c r="F66" s="13">
        <v>38768.6</v>
      </c>
      <c r="G66" s="47">
        <f>ROUND(F66/E66*100,1)</f>
        <v>100</v>
      </c>
      <c r="H66" s="13">
        <f>ROUND(F66/D66*100,1)</f>
        <v>73.8</v>
      </c>
    </row>
    <row r="67" spans="1:8" s="34" customFormat="1" ht="37.5" hidden="1" x14ac:dyDescent="0.25">
      <c r="A67" s="22">
        <v>41033400</v>
      </c>
      <c r="B67" s="15" t="s">
        <v>143</v>
      </c>
      <c r="C67" s="13"/>
      <c r="D67" s="13"/>
      <c r="E67" s="13"/>
      <c r="F67" s="13"/>
      <c r="G67" s="13"/>
      <c r="H67" s="13"/>
    </row>
    <row r="68" spans="1:8" s="34" customFormat="1" ht="37.5" hidden="1" x14ac:dyDescent="0.25">
      <c r="A68" s="22">
        <v>41032300</v>
      </c>
      <c r="B68" s="15" t="s">
        <v>139</v>
      </c>
      <c r="C68" s="13"/>
      <c r="D68" s="13"/>
      <c r="E68" s="13"/>
      <c r="F68" s="13"/>
      <c r="G68" s="13"/>
      <c r="H68" s="13"/>
    </row>
    <row r="69" spans="1:8" ht="39" hidden="1" customHeight="1" x14ac:dyDescent="0.25">
      <c r="A69" s="22">
        <v>41033800</v>
      </c>
      <c r="B69" s="18" t="s">
        <v>130</v>
      </c>
      <c r="C69" s="12"/>
      <c r="D69" s="12"/>
      <c r="E69" s="12"/>
      <c r="F69" s="12"/>
      <c r="G69" s="13"/>
      <c r="H69" s="13"/>
    </row>
    <row r="70" spans="1:8" ht="37.5" hidden="1" x14ac:dyDescent="0.25">
      <c r="A70" s="21" t="s">
        <v>67</v>
      </c>
      <c r="B70" s="18" t="s">
        <v>66</v>
      </c>
      <c r="C70" s="12"/>
      <c r="D70" s="12"/>
      <c r="E70" s="12"/>
      <c r="F70" s="12"/>
      <c r="G70" s="13"/>
      <c r="H70" s="13"/>
    </row>
    <row r="71" spans="1:8" ht="37.5" hidden="1" x14ac:dyDescent="0.25">
      <c r="A71" s="25" t="s">
        <v>29</v>
      </c>
      <c r="B71" s="15" t="s">
        <v>63</v>
      </c>
      <c r="C71" s="12"/>
      <c r="D71" s="12"/>
      <c r="E71" s="12"/>
      <c r="F71" s="12"/>
      <c r="G71" s="13"/>
      <c r="H71" s="13"/>
    </row>
    <row r="72" spans="1:8" ht="56.25" x14ac:dyDescent="0.25">
      <c r="A72" s="22">
        <v>41033600</v>
      </c>
      <c r="B72" s="15" t="s">
        <v>172</v>
      </c>
      <c r="C72" s="12"/>
      <c r="D72" s="12"/>
      <c r="E72" s="12">
        <v>33300</v>
      </c>
      <c r="F72" s="12">
        <v>25318.3</v>
      </c>
      <c r="G72" s="13">
        <f>ROUND(F72/E72*100,1)</f>
        <v>76</v>
      </c>
      <c r="H72" s="13"/>
    </row>
    <row r="73" spans="1:8" ht="37.5" x14ac:dyDescent="0.25">
      <c r="A73" s="26">
        <v>41033800</v>
      </c>
      <c r="B73" s="15" t="s">
        <v>130</v>
      </c>
      <c r="C73" s="13">
        <v>33012.800000000003</v>
      </c>
      <c r="D73" s="12">
        <v>32355.7</v>
      </c>
      <c r="E73" s="65"/>
      <c r="F73" s="65"/>
      <c r="G73" s="13"/>
      <c r="H73" s="13"/>
    </row>
    <row r="74" spans="1:8" ht="56.25" customHeight="1" x14ac:dyDescent="0.25">
      <c r="A74" s="26">
        <v>41033800</v>
      </c>
      <c r="B74" s="15" t="s">
        <v>177</v>
      </c>
      <c r="C74" s="13"/>
      <c r="D74" s="12"/>
      <c r="E74" s="12">
        <v>15189.9</v>
      </c>
      <c r="F74" s="12">
        <v>14745.8</v>
      </c>
      <c r="G74" s="13">
        <f t="shared" si="1"/>
        <v>97.1</v>
      </c>
      <c r="H74" s="13"/>
    </row>
    <row r="75" spans="1:8" ht="18" customHeight="1" x14ac:dyDescent="0.25">
      <c r="A75" s="26">
        <v>41033900</v>
      </c>
      <c r="B75" s="15" t="s">
        <v>60</v>
      </c>
      <c r="C75" s="13">
        <v>282250.3</v>
      </c>
      <c r="D75" s="12">
        <v>282250.3</v>
      </c>
      <c r="E75" s="13">
        <v>337722.4</v>
      </c>
      <c r="F75" s="13">
        <v>337722.4</v>
      </c>
      <c r="G75" s="13">
        <f t="shared" si="1"/>
        <v>100</v>
      </c>
      <c r="H75" s="13">
        <f>ROUND(F75/D75*100,1)</f>
        <v>119.7</v>
      </c>
    </row>
    <row r="76" spans="1:8" ht="37.5" hidden="1" x14ac:dyDescent="0.25">
      <c r="A76" s="25" t="s">
        <v>49</v>
      </c>
      <c r="B76" s="15" t="s">
        <v>51</v>
      </c>
      <c r="C76" s="13"/>
      <c r="D76" s="13"/>
      <c r="E76" s="13"/>
      <c r="F76" s="13"/>
      <c r="G76" s="13" t="e">
        <f t="shared" si="1"/>
        <v>#DIV/0!</v>
      </c>
      <c r="H76" s="13" t="e">
        <f>ROUND(F76/D76*100,1)</f>
        <v>#DIV/0!</v>
      </c>
    </row>
    <row r="77" spans="1:8" ht="18.75" hidden="1" x14ac:dyDescent="0.25">
      <c r="A77" s="25">
        <v>41034200</v>
      </c>
      <c r="B77" s="15" t="s">
        <v>59</v>
      </c>
      <c r="C77" s="13"/>
      <c r="D77" s="13"/>
      <c r="E77" s="13"/>
      <c r="F77" s="13"/>
      <c r="G77" s="13"/>
      <c r="H77" s="13"/>
    </row>
    <row r="78" spans="1:8" ht="56.25" hidden="1" x14ac:dyDescent="0.25">
      <c r="A78" s="26">
        <v>41034100</v>
      </c>
      <c r="B78" s="15" t="s">
        <v>42</v>
      </c>
      <c r="C78" s="13"/>
      <c r="D78" s="13"/>
      <c r="E78" s="13"/>
      <c r="F78" s="13"/>
      <c r="G78" s="13" t="e">
        <f t="shared" si="1"/>
        <v>#DIV/0!</v>
      </c>
      <c r="H78" s="13" t="e">
        <f>ROUND(F78/D78*100,1)</f>
        <v>#DIV/0!</v>
      </c>
    </row>
    <row r="79" spans="1:8" s="48" customFormat="1" ht="56.25" hidden="1" x14ac:dyDescent="0.25">
      <c r="A79" s="45">
        <v>41034400</v>
      </c>
      <c r="B79" s="46" t="s">
        <v>137</v>
      </c>
      <c r="C79" s="47"/>
      <c r="D79" s="47"/>
      <c r="E79" s="47"/>
      <c r="F79" s="47"/>
      <c r="G79" s="13"/>
      <c r="H79" s="13"/>
    </row>
    <row r="80" spans="1:8" s="44" customFormat="1" ht="13.15" hidden="1" customHeight="1" x14ac:dyDescent="0.25">
      <c r="A80" s="26">
        <v>41034500</v>
      </c>
      <c r="B80" s="15" t="s">
        <v>39</v>
      </c>
      <c r="C80" s="13"/>
      <c r="D80" s="13"/>
      <c r="E80" s="13"/>
      <c r="F80" s="13"/>
      <c r="G80" s="13"/>
      <c r="H80" s="13"/>
    </row>
    <row r="81" spans="1:8" ht="7.15" hidden="1" customHeight="1" x14ac:dyDescent="0.25">
      <c r="A81" s="26">
        <v>41034500</v>
      </c>
      <c r="B81" s="49" t="s">
        <v>39</v>
      </c>
      <c r="C81" s="13"/>
      <c r="D81" s="13"/>
      <c r="E81" s="13"/>
      <c r="F81" s="13"/>
      <c r="G81" s="13"/>
      <c r="H81" s="13"/>
    </row>
    <row r="82" spans="1:8" ht="93.6" hidden="1" customHeight="1" x14ac:dyDescent="0.25">
      <c r="A82" s="26">
        <v>41034700</v>
      </c>
      <c r="B82" s="33" t="s">
        <v>133</v>
      </c>
      <c r="C82" s="13"/>
      <c r="D82" s="13"/>
      <c r="E82" s="13"/>
      <c r="F82" s="13"/>
      <c r="G82" s="13"/>
      <c r="H82" s="13"/>
    </row>
    <row r="83" spans="1:8" ht="21" hidden="1" customHeight="1" x14ac:dyDescent="0.25">
      <c r="A83" s="26">
        <v>41035300</v>
      </c>
      <c r="B83" s="33" t="s">
        <v>140</v>
      </c>
      <c r="C83" s="13"/>
      <c r="D83" s="13"/>
      <c r="E83" s="13"/>
      <c r="F83" s="13"/>
      <c r="G83" s="13"/>
      <c r="H83" s="13"/>
    </row>
    <row r="84" spans="1:8" s="44" customFormat="1" ht="36" customHeight="1" x14ac:dyDescent="0.25">
      <c r="A84" s="26" t="s">
        <v>69</v>
      </c>
      <c r="B84" s="33" t="s">
        <v>68</v>
      </c>
      <c r="C84" s="13">
        <v>10230.1</v>
      </c>
      <c r="D84" s="12">
        <v>10230.1</v>
      </c>
      <c r="E84" s="13">
        <v>262.5</v>
      </c>
      <c r="F84" s="13">
        <v>262.5</v>
      </c>
      <c r="G84" s="13">
        <f>ROUND(F84/E84*100,1)</f>
        <v>100</v>
      </c>
      <c r="H84" s="13">
        <f>ROUND(F84/D84*100,1)</f>
        <v>2.6</v>
      </c>
    </row>
    <row r="85" spans="1:8" ht="37.5" hidden="1" x14ac:dyDescent="0.25">
      <c r="A85" s="26">
        <v>41035600</v>
      </c>
      <c r="B85" s="49" t="s">
        <v>152</v>
      </c>
      <c r="C85" s="13"/>
      <c r="D85" s="12"/>
      <c r="E85" s="13"/>
      <c r="F85" s="13"/>
      <c r="G85" s="13"/>
      <c r="H85" s="13"/>
    </row>
    <row r="86" spans="1:8" ht="60" customHeight="1" x14ac:dyDescent="0.25">
      <c r="A86" s="26">
        <v>41035800</v>
      </c>
      <c r="B86" s="33" t="s">
        <v>169</v>
      </c>
      <c r="C86" s="13">
        <v>3132.9</v>
      </c>
      <c r="D86" s="13">
        <v>409.5</v>
      </c>
      <c r="E86" s="13">
        <v>40851.199999999997</v>
      </c>
      <c r="F86" s="13">
        <v>31942.9</v>
      </c>
      <c r="G86" s="13">
        <f>ROUND(F86/E86*100,1)</f>
        <v>78.2</v>
      </c>
      <c r="H86" s="13" t="s">
        <v>189</v>
      </c>
    </row>
    <row r="87" spans="1:8" ht="37.5" x14ac:dyDescent="0.25">
      <c r="A87" s="26">
        <v>41036000</v>
      </c>
      <c r="B87" s="33" t="s">
        <v>175</v>
      </c>
      <c r="C87" s="13"/>
      <c r="D87" s="13"/>
      <c r="E87" s="13">
        <v>1352.5</v>
      </c>
      <c r="F87" s="13">
        <v>1324.2</v>
      </c>
      <c r="G87" s="13">
        <f>ROUND(F87/E87*100,1)</f>
        <v>97.9</v>
      </c>
      <c r="H87" s="13"/>
    </row>
    <row r="88" spans="1:8" ht="44.25" customHeight="1" x14ac:dyDescent="0.25">
      <c r="A88" s="26">
        <v>41036300</v>
      </c>
      <c r="B88" s="15" t="s">
        <v>173</v>
      </c>
      <c r="C88" s="13"/>
      <c r="D88" s="13"/>
      <c r="E88" s="13">
        <v>13030.6</v>
      </c>
      <c r="F88" s="13">
        <v>11944.2</v>
      </c>
      <c r="G88" s="13">
        <f>ROUND(F88/E88*100,1)</f>
        <v>91.7</v>
      </c>
      <c r="H88" s="13"/>
    </row>
    <row r="89" spans="1:8" ht="116.25" customHeight="1" x14ac:dyDescent="0.25">
      <c r="A89" s="26">
        <v>41036400</v>
      </c>
      <c r="B89" s="15" t="s">
        <v>155</v>
      </c>
      <c r="C89" s="13">
        <v>44205.2</v>
      </c>
      <c r="D89" s="12">
        <v>44205.1</v>
      </c>
      <c r="E89" s="13"/>
      <c r="F89" s="13"/>
      <c r="G89" s="13"/>
      <c r="H89" s="13"/>
    </row>
    <row r="90" spans="1:8" ht="112.5" hidden="1" x14ac:dyDescent="0.25">
      <c r="A90" s="27" t="s">
        <v>38</v>
      </c>
      <c r="B90" s="15" t="s">
        <v>95</v>
      </c>
      <c r="C90" s="13"/>
      <c r="D90" s="13"/>
      <c r="E90" s="13"/>
      <c r="F90" s="13"/>
      <c r="G90" s="13" t="e">
        <f>ROUND(F90/E90*100,1)</f>
        <v>#DIV/0!</v>
      </c>
      <c r="H90" s="13" t="e">
        <f>ROUND(F90/D90*100,1)</f>
        <v>#DIV/0!</v>
      </c>
    </row>
    <row r="91" spans="1:8" ht="37.5" hidden="1" x14ac:dyDescent="0.25">
      <c r="A91" s="26">
        <v>41037000</v>
      </c>
      <c r="B91" s="15" t="s">
        <v>54</v>
      </c>
      <c r="C91" s="13"/>
      <c r="D91" s="12"/>
      <c r="E91" s="13"/>
      <c r="F91" s="13"/>
      <c r="G91" s="13"/>
      <c r="H91" s="13"/>
    </row>
    <row r="92" spans="1:8" ht="18.75" hidden="1" x14ac:dyDescent="0.25">
      <c r="A92" s="26">
        <v>41037800</v>
      </c>
      <c r="B92" s="15" t="s">
        <v>25</v>
      </c>
      <c r="C92" s="13"/>
      <c r="D92" s="13"/>
      <c r="E92" s="13"/>
      <c r="F92" s="13"/>
      <c r="G92" s="13" t="e">
        <f>ROUND(F92/E92*100,1)</f>
        <v>#DIV/0!</v>
      </c>
      <c r="H92" s="13" t="e">
        <f>ROUND(F92/D92*100,1)</f>
        <v>#DIV/0!</v>
      </c>
    </row>
    <row r="93" spans="1:8" ht="23.25" hidden="1" customHeight="1" x14ac:dyDescent="0.25">
      <c r="A93" s="26">
        <v>41039700</v>
      </c>
      <c r="B93" s="15" t="s">
        <v>61</v>
      </c>
      <c r="C93" s="13"/>
      <c r="D93" s="13"/>
      <c r="E93" s="13"/>
      <c r="F93" s="13"/>
      <c r="G93" s="13" t="e">
        <f>ROUND(F93/E93*100,1)</f>
        <v>#DIV/0!</v>
      </c>
      <c r="H93" s="13" t="e">
        <f>ROUND(F93/D93*100,1)</f>
        <v>#DIV/0!</v>
      </c>
    </row>
    <row r="94" spans="1:8" ht="38.450000000000003" hidden="1" customHeight="1" x14ac:dyDescent="0.25">
      <c r="A94" s="26">
        <v>41037200</v>
      </c>
      <c r="B94" s="15" t="s">
        <v>108</v>
      </c>
      <c r="C94" s="13"/>
      <c r="D94" s="13"/>
      <c r="E94" s="13"/>
      <c r="F94" s="13"/>
      <c r="G94" s="13"/>
      <c r="H94" s="13"/>
    </row>
    <row r="95" spans="1:8" ht="96.6" hidden="1" customHeight="1" x14ac:dyDescent="0.25">
      <c r="A95" s="26">
        <v>41037800</v>
      </c>
      <c r="B95" s="15" t="s">
        <v>131</v>
      </c>
      <c r="C95" s="13"/>
      <c r="D95" s="13"/>
      <c r="E95" s="13"/>
      <c r="F95" s="13"/>
      <c r="G95" s="13"/>
      <c r="H95" s="13"/>
    </row>
    <row r="96" spans="1:8" ht="42.6" hidden="1" customHeight="1" x14ac:dyDescent="0.25">
      <c r="A96" s="26">
        <v>41039100</v>
      </c>
      <c r="B96" s="15" t="s">
        <v>142</v>
      </c>
      <c r="C96" s="13"/>
      <c r="D96" s="13"/>
      <c r="E96" s="13"/>
      <c r="F96" s="13"/>
      <c r="G96" s="13"/>
      <c r="H96" s="13"/>
    </row>
    <row r="97" spans="1:8" ht="37.9" hidden="1" customHeight="1" x14ac:dyDescent="0.25">
      <c r="A97" s="22">
        <v>41051100</v>
      </c>
      <c r="B97" s="15" t="s">
        <v>114</v>
      </c>
      <c r="C97" s="13"/>
      <c r="D97" s="13"/>
      <c r="E97" s="13"/>
      <c r="F97" s="13"/>
      <c r="G97" s="13"/>
      <c r="H97" s="13"/>
    </row>
    <row r="98" spans="1:8" ht="36.6" hidden="1" customHeight="1" x14ac:dyDescent="0.25">
      <c r="A98" s="26">
        <v>41051500</v>
      </c>
      <c r="B98" s="15" t="s">
        <v>126</v>
      </c>
      <c r="C98" s="13"/>
      <c r="D98" s="13"/>
      <c r="E98" s="13"/>
      <c r="F98" s="13"/>
      <c r="G98" s="13"/>
      <c r="H98" s="13"/>
    </row>
    <row r="99" spans="1:8" ht="39" hidden="1" customHeight="1" x14ac:dyDescent="0.25">
      <c r="A99" s="26">
        <v>41052300</v>
      </c>
      <c r="B99" s="15" t="s">
        <v>97</v>
      </c>
      <c r="C99" s="13"/>
      <c r="D99" s="13"/>
      <c r="E99" s="13"/>
      <c r="F99" s="13"/>
      <c r="G99" s="13"/>
      <c r="H99" s="13"/>
    </row>
    <row r="100" spans="1:8" ht="20.25" hidden="1" customHeight="1" x14ac:dyDescent="0.25">
      <c r="A100" s="26">
        <v>41052400</v>
      </c>
      <c r="B100" s="15" t="s">
        <v>110</v>
      </c>
      <c r="C100" s="13"/>
      <c r="D100" s="13"/>
      <c r="E100" s="13"/>
      <c r="F100" s="13"/>
      <c r="G100" s="13"/>
      <c r="H100" s="13"/>
    </row>
    <row r="101" spans="1:8" ht="19.5" hidden="1" customHeight="1" x14ac:dyDescent="0.25">
      <c r="A101" s="26">
        <v>41053300</v>
      </c>
      <c r="B101" s="15" t="s">
        <v>118</v>
      </c>
      <c r="C101" s="13"/>
      <c r="D101" s="13"/>
      <c r="E101" s="13"/>
      <c r="F101" s="13"/>
      <c r="G101" s="13"/>
      <c r="H101" s="13"/>
    </row>
    <row r="102" spans="1:8" ht="35.25" customHeight="1" x14ac:dyDescent="0.25">
      <c r="A102" s="26">
        <v>41037200</v>
      </c>
      <c r="B102" s="15" t="s">
        <v>167</v>
      </c>
      <c r="C102" s="13">
        <v>62901.8</v>
      </c>
      <c r="D102" s="12">
        <v>59809.2</v>
      </c>
      <c r="E102" s="13">
        <v>5661</v>
      </c>
      <c r="F102" s="13">
        <v>3410.1</v>
      </c>
      <c r="G102" s="13">
        <f>ROUND(F102/E102*100,1)</f>
        <v>60.2</v>
      </c>
      <c r="H102" s="13">
        <f>ROUND(F102/D102*100,1)</f>
        <v>5.7</v>
      </c>
    </row>
    <row r="103" spans="1:8" ht="18" customHeight="1" x14ac:dyDescent="0.25">
      <c r="A103" s="27">
        <v>41051000</v>
      </c>
      <c r="B103" s="15" t="s">
        <v>112</v>
      </c>
      <c r="C103" s="13">
        <v>226.3</v>
      </c>
      <c r="D103" s="12">
        <v>226.3</v>
      </c>
      <c r="E103" s="13">
        <v>1145.4000000000001</v>
      </c>
      <c r="F103" s="13">
        <v>1145.4000000000001</v>
      </c>
      <c r="G103" s="13">
        <f>ROUND(F103/E103*100,1)</f>
        <v>100</v>
      </c>
      <c r="H103" s="13" t="s">
        <v>191</v>
      </c>
    </row>
    <row r="104" spans="1:8" ht="36" customHeight="1" x14ac:dyDescent="0.25">
      <c r="A104" s="27">
        <v>41053500</v>
      </c>
      <c r="B104" s="15" t="s">
        <v>178</v>
      </c>
      <c r="C104" s="13"/>
      <c r="D104" s="13"/>
      <c r="E104" s="13">
        <v>68861</v>
      </c>
      <c r="F104" s="13">
        <v>65830.5</v>
      </c>
      <c r="G104" s="13">
        <f>ROUND(F104/E104*100,1)</f>
        <v>95.6</v>
      </c>
      <c r="H104" s="13"/>
    </row>
    <row r="105" spans="1:8" ht="16.5" customHeight="1" x14ac:dyDescent="0.25">
      <c r="A105" s="26">
        <v>41053900</v>
      </c>
      <c r="B105" s="15" t="s">
        <v>102</v>
      </c>
      <c r="C105" s="13">
        <v>38642.699999999997</v>
      </c>
      <c r="D105" s="12">
        <v>36603.599999999999</v>
      </c>
      <c r="E105" s="13">
        <v>1639.5</v>
      </c>
      <c r="F105" s="13">
        <v>1635.6</v>
      </c>
      <c r="G105" s="13">
        <f>ROUND(F105/E105*100,1)</f>
        <v>99.8</v>
      </c>
      <c r="H105" s="13">
        <f>ROUND(F105/D105*100,1)</f>
        <v>4.5</v>
      </c>
    </row>
    <row r="106" spans="1:8" ht="36.75" customHeight="1" x14ac:dyDescent="0.25">
      <c r="A106" s="27">
        <v>41055000</v>
      </c>
      <c r="B106" s="15" t="s">
        <v>151</v>
      </c>
      <c r="C106" s="13"/>
      <c r="D106" s="12"/>
      <c r="E106" s="13">
        <v>1072.5999999999999</v>
      </c>
      <c r="F106" s="13">
        <v>1072.5999999999999</v>
      </c>
      <c r="G106" s="13">
        <f>ROUND(F106/E106*100,1)</f>
        <v>100</v>
      </c>
      <c r="H106" s="13"/>
    </row>
    <row r="107" spans="1:8" ht="0.75" hidden="1" customHeight="1" x14ac:dyDescent="0.25">
      <c r="A107" s="27">
        <v>41057200</v>
      </c>
      <c r="B107" s="15" t="s">
        <v>141</v>
      </c>
      <c r="C107" s="13"/>
      <c r="D107" s="13"/>
      <c r="E107" s="13"/>
      <c r="F107" s="13"/>
      <c r="G107" s="13"/>
      <c r="H107" s="13"/>
    </row>
    <row r="108" spans="1:8" ht="18.75" x14ac:dyDescent="0.25">
      <c r="A108" s="27"/>
      <c r="B108" s="19" t="s">
        <v>6</v>
      </c>
      <c r="C108" s="11">
        <f>SUM(C38,C39,C97,C98,C99,C100,C101,C105,C103,C106,C107,)</f>
        <v>1978110</v>
      </c>
      <c r="D108" s="11">
        <f>SUM(D38,D39,D97,D98,D99,D100,D101,D105,D103,D104,D106,D107,)</f>
        <v>2114949.4</v>
      </c>
      <c r="E108" s="11">
        <f>SUM(E38,E39,E97,E98,E99,E100,E101,E105,E103,E104,E106,E107,)</f>
        <v>2349799.5</v>
      </c>
      <c r="F108" s="11">
        <f>SUM(F38,F39,F97,F98,F99,F100,F101,F105,F103,F104,F106,F107,)</f>
        <v>2443236.3640000001</v>
      </c>
      <c r="G108" s="11">
        <f>ROUND(F108/E108*100,1)</f>
        <v>104</v>
      </c>
      <c r="H108" s="11">
        <f>ROUND(F108/D108*100,1)</f>
        <v>115.5</v>
      </c>
    </row>
    <row r="109" spans="1:8" ht="18.75" x14ac:dyDescent="0.25">
      <c r="A109" s="50"/>
      <c r="B109" s="51"/>
      <c r="C109" s="52"/>
      <c r="D109" s="52"/>
      <c r="E109" s="52"/>
      <c r="F109" s="52"/>
      <c r="G109" s="52"/>
      <c r="H109" s="52"/>
    </row>
    <row r="110" spans="1:8" ht="15.75" customHeight="1" x14ac:dyDescent="0.25">
      <c r="A110" s="50"/>
      <c r="B110" s="51"/>
      <c r="C110" s="52"/>
      <c r="D110" s="52"/>
      <c r="E110" s="52"/>
      <c r="F110" s="52"/>
      <c r="G110" s="52"/>
      <c r="H110" s="52"/>
    </row>
    <row r="111" spans="1:8" x14ac:dyDescent="0.25">
      <c r="B111" s="3"/>
      <c r="C111" s="3"/>
      <c r="D111" s="3"/>
      <c r="E111" s="3"/>
      <c r="F111" s="3"/>
      <c r="G111" s="3"/>
      <c r="H111" s="3"/>
    </row>
    <row r="112" spans="1:8" x14ac:dyDescent="0.25">
      <c r="B112" s="5"/>
      <c r="C112" s="5"/>
      <c r="D112" s="5"/>
    </row>
    <row r="113" spans="2:4" x14ac:dyDescent="0.25">
      <c r="B113" s="2"/>
      <c r="C113" s="2"/>
      <c r="D113" s="2"/>
    </row>
    <row r="114" spans="2:4" ht="53.25" customHeight="1" x14ac:dyDescent="0.25"/>
  </sheetData>
  <dataConsolidate/>
  <mergeCells count="4">
    <mergeCell ref="A5:H5"/>
    <mergeCell ref="A2:H2"/>
    <mergeCell ref="A3:H3"/>
    <mergeCell ref="A4:H4"/>
  </mergeCells>
  <phoneticPr fontId="0" type="noConversion"/>
  <printOptions horizontalCentered="1"/>
  <pageMargins left="0.39370078740157483" right="0.39370078740157483" top="0.39370078740157483" bottom="0.39370078740157483" header="0.19685039370078741" footer="3.937007874015748E-2"/>
  <pageSetup paperSize="9" scale="56" fitToHeight="3" orientation="landscape" r:id="rId1"/>
  <headerFooter alignWithMargins="0"/>
  <rowBreaks count="1" manualBreakCount="1">
    <brk id="51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673182-9243-4076-A183-879FAB21C3DF}">
  <dimension ref="A1:I78"/>
  <sheetViews>
    <sheetView view="pageBreakPreview" topLeftCell="A2" zoomScale="50" zoomScaleNormal="50" zoomScaleSheetLayoutView="50" workbookViewId="0">
      <selection activeCell="C70" sqref="C70"/>
    </sheetView>
  </sheetViews>
  <sheetFormatPr defaultRowHeight="15.75" x14ac:dyDescent="0.25"/>
  <cols>
    <col min="1" max="1" width="7.625" style="28" customWidth="1"/>
    <col min="2" max="2" width="10.375" style="28" customWidth="1"/>
    <col min="3" max="3" width="111.25" customWidth="1"/>
    <col min="4" max="4" width="15.25" customWidth="1"/>
    <col min="5" max="5" width="13.875" customWidth="1"/>
    <col min="6" max="6" width="14.75" style="34" customWidth="1"/>
    <col min="7" max="7" width="14.125" style="34" customWidth="1"/>
    <col min="8" max="8" width="11.875" customWidth="1"/>
    <col min="9" max="9" width="14.75" customWidth="1"/>
  </cols>
  <sheetData>
    <row r="1" spans="1:9" ht="45.75" hidden="1" customHeight="1" thickBot="1" x14ac:dyDescent="0.3">
      <c r="C1" s="70"/>
      <c r="D1" s="70"/>
      <c r="E1" s="70"/>
      <c r="F1" s="70"/>
      <c r="G1" s="70"/>
      <c r="H1" s="70"/>
      <c r="I1" s="20"/>
    </row>
    <row r="2" spans="1:9" ht="15.75" customHeight="1" x14ac:dyDescent="0.25">
      <c r="C2" s="4"/>
      <c r="D2" s="7"/>
      <c r="E2" s="7"/>
      <c r="F2" s="38"/>
      <c r="G2" s="38"/>
      <c r="I2" s="54" t="s">
        <v>161</v>
      </c>
    </row>
    <row r="3" spans="1:9" ht="90" customHeight="1" x14ac:dyDescent="0.25">
      <c r="A3" s="35" t="s">
        <v>89</v>
      </c>
      <c r="B3" s="22" t="s">
        <v>72</v>
      </c>
      <c r="C3" s="17" t="s">
        <v>7</v>
      </c>
      <c r="D3" s="9" t="s">
        <v>196</v>
      </c>
      <c r="E3" s="9" t="s">
        <v>183</v>
      </c>
      <c r="F3" s="9" t="s">
        <v>197</v>
      </c>
      <c r="G3" s="9" t="s">
        <v>184</v>
      </c>
      <c r="H3" s="10" t="s">
        <v>170</v>
      </c>
      <c r="I3" s="9" t="s">
        <v>186</v>
      </c>
    </row>
    <row r="4" spans="1:9" ht="18.75" x14ac:dyDescent="0.25">
      <c r="A4" s="30" t="s">
        <v>73</v>
      </c>
      <c r="B4" s="30" t="s">
        <v>73</v>
      </c>
      <c r="C4" s="55" t="s">
        <v>92</v>
      </c>
      <c r="D4" s="56">
        <v>40548.5</v>
      </c>
      <c r="E4" s="57">
        <v>40001.599999999999</v>
      </c>
      <c r="F4" s="56">
        <v>51379.199999999997</v>
      </c>
      <c r="G4" s="56">
        <v>50942.9</v>
      </c>
      <c r="H4" s="56">
        <f t="shared" ref="H4:H15" si="0">ROUND(G4/F4*100,1)</f>
        <v>99.2</v>
      </c>
      <c r="I4" s="56">
        <f t="shared" ref="I4:I15" si="1">ROUND(G4/E4*100,1)</f>
        <v>127.4</v>
      </c>
    </row>
    <row r="5" spans="1:9" ht="18.75" x14ac:dyDescent="0.25">
      <c r="A5" s="30" t="s">
        <v>74</v>
      </c>
      <c r="B5" s="30" t="s">
        <v>74</v>
      </c>
      <c r="C5" s="55" t="s">
        <v>8</v>
      </c>
      <c r="D5" s="56">
        <v>1001494.3</v>
      </c>
      <c r="E5" s="57">
        <v>993982.1</v>
      </c>
      <c r="F5" s="56">
        <v>1019347.1</v>
      </c>
      <c r="G5" s="56">
        <v>1009164.8</v>
      </c>
      <c r="H5" s="56">
        <f t="shared" si="0"/>
        <v>99</v>
      </c>
      <c r="I5" s="56">
        <f t="shared" si="1"/>
        <v>101.5</v>
      </c>
    </row>
    <row r="6" spans="1:9" ht="18.75" x14ac:dyDescent="0.25">
      <c r="A6" s="30" t="s">
        <v>75</v>
      </c>
      <c r="B6" s="30" t="s">
        <v>75</v>
      </c>
      <c r="C6" s="55" t="s">
        <v>9</v>
      </c>
      <c r="D6" s="56">
        <v>210047.9</v>
      </c>
      <c r="E6" s="57">
        <v>208465.1</v>
      </c>
      <c r="F6" s="56">
        <v>222154.3</v>
      </c>
      <c r="G6" s="56">
        <v>219507.1</v>
      </c>
      <c r="H6" s="56">
        <f t="shared" si="0"/>
        <v>98.8</v>
      </c>
      <c r="I6" s="56">
        <f t="shared" si="1"/>
        <v>105.3</v>
      </c>
    </row>
    <row r="7" spans="1:9" ht="18.75" x14ac:dyDescent="0.25">
      <c r="A7" s="30" t="s">
        <v>76</v>
      </c>
      <c r="B7" s="30" t="s">
        <v>76</v>
      </c>
      <c r="C7" s="55" t="s">
        <v>10</v>
      </c>
      <c r="D7" s="56">
        <v>179828.8</v>
      </c>
      <c r="E7" s="57">
        <v>176956.5</v>
      </c>
      <c r="F7" s="56">
        <v>222352.5</v>
      </c>
      <c r="G7" s="56">
        <v>216637.1</v>
      </c>
      <c r="H7" s="56">
        <f t="shared" si="0"/>
        <v>97.4</v>
      </c>
      <c r="I7" s="56">
        <f t="shared" si="1"/>
        <v>122.4</v>
      </c>
    </row>
    <row r="8" spans="1:9" ht="18.75" hidden="1" x14ac:dyDescent="0.25">
      <c r="A8" s="30"/>
      <c r="B8" s="30"/>
      <c r="C8" s="55" t="s">
        <v>35</v>
      </c>
      <c r="D8" s="56"/>
      <c r="E8" s="56"/>
      <c r="F8" s="56"/>
      <c r="G8" s="56"/>
      <c r="H8" s="56" t="e">
        <f t="shared" si="0"/>
        <v>#DIV/0!</v>
      </c>
      <c r="I8" s="56" t="e">
        <f t="shared" si="1"/>
        <v>#DIV/0!</v>
      </c>
    </row>
    <row r="9" spans="1:9" ht="18.75" x14ac:dyDescent="0.25">
      <c r="A9" s="30" t="s">
        <v>77</v>
      </c>
      <c r="B9" s="30" t="s">
        <v>77</v>
      </c>
      <c r="C9" s="55" t="s">
        <v>11</v>
      </c>
      <c r="D9" s="56">
        <v>158981.1</v>
      </c>
      <c r="E9" s="57">
        <v>157858.9</v>
      </c>
      <c r="F9" s="56">
        <v>161144.4</v>
      </c>
      <c r="G9" s="56">
        <v>159780.5</v>
      </c>
      <c r="H9" s="56">
        <f t="shared" si="0"/>
        <v>99.2</v>
      </c>
      <c r="I9" s="56">
        <f t="shared" si="1"/>
        <v>101.2</v>
      </c>
    </row>
    <row r="10" spans="1:9" ht="18.75" x14ac:dyDescent="0.25">
      <c r="A10" s="30" t="s">
        <v>78</v>
      </c>
      <c r="B10" s="30" t="s">
        <v>78</v>
      </c>
      <c r="C10" s="55" t="s">
        <v>12</v>
      </c>
      <c r="D10" s="56">
        <v>49552.4</v>
      </c>
      <c r="E10" s="57">
        <v>49499.6</v>
      </c>
      <c r="F10" s="56">
        <v>49642.1</v>
      </c>
      <c r="G10" s="56">
        <v>49637.8</v>
      </c>
      <c r="H10" s="56">
        <f t="shared" si="0"/>
        <v>100</v>
      </c>
      <c r="I10" s="56">
        <f t="shared" si="1"/>
        <v>100.3</v>
      </c>
    </row>
    <row r="11" spans="1:9" ht="18.75" x14ac:dyDescent="0.25">
      <c r="A11" s="30" t="s">
        <v>93</v>
      </c>
      <c r="B11" s="30" t="s">
        <v>93</v>
      </c>
      <c r="C11" s="55" t="s">
        <v>94</v>
      </c>
      <c r="D11" s="56">
        <v>200</v>
      </c>
      <c r="E11" s="57">
        <v>200</v>
      </c>
      <c r="F11" s="56">
        <v>100</v>
      </c>
      <c r="G11" s="56">
        <v>100</v>
      </c>
      <c r="H11" s="56">
        <f t="shared" si="0"/>
        <v>100</v>
      </c>
      <c r="I11" s="56">
        <f t="shared" si="1"/>
        <v>50</v>
      </c>
    </row>
    <row r="12" spans="1:9" ht="18.75" x14ac:dyDescent="0.25">
      <c r="A12" s="30" t="s">
        <v>79</v>
      </c>
      <c r="B12" s="30">
        <v>7100</v>
      </c>
      <c r="C12" s="55" t="s">
        <v>104</v>
      </c>
      <c r="D12" s="56">
        <v>970</v>
      </c>
      <c r="E12" s="57">
        <v>970</v>
      </c>
      <c r="F12" s="56">
        <v>797.5</v>
      </c>
      <c r="G12" s="56">
        <v>797</v>
      </c>
      <c r="H12" s="56">
        <f t="shared" si="0"/>
        <v>99.9</v>
      </c>
      <c r="I12" s="56">
        <f t="shared" si="1"/>
        <v>82.2</v>
      </c>
    </row>
    <row r="13" spans="1:9" ht="18.75" x14ac:dyDescent="0.25">
      <c r="A13" s="30"/>
      <c r="B13" s="30" t="s">
        <v>79</v>
      </c>
      <c r="C13" s="55" t="s">
        <v>111</v>
      </c>
      <c r="D13" s="56">
        <v>5</v>
      </c>
      <c r="E13" s="57"/>
      <c r="F13" s="56"/>
      <c r="G13" s="56"/>
      <c r="H13" s="56"/>
      <c r="I13" s="56"/>
    </row>
    <row r="14" spans="1:9" ht="18.75" x14ac:dyDescent="0.25">
      <c r="A14" s="30">
        <v>6600</v>
      </c>
      <c r="B14" s="30">
        <v>7400</v>
      </c>
      <c r="C14" s="55" t="s">
        <v>103</v>
      </c>
      <c r="D14" s="56">
        <v>27842.1</v>
      </c>
      <c r="E14" s="57">
        <v>16269.6</v>
      </c>
      <c r="F14" s="56">
        <v>96047.2</v>
      </c>
      <c r="G14" s="56">
        <v>84015.1</v>
      </c>
      <c r="H14" s="56">
        <f t="shared" si="0"/>
        <v>87.5</v>
      </c>
      <c r="I14" s="56" t="s">
        <v>195</v>
      </c>
    </row>
    <row r="15" spans="1:9" ht="18.75" x14ac:dyDescent="0.25">
      <c r="A15" s="30"/>
      <c r="B15" s="30">
        <v>7500</v>
      </c>
      <c r="C15" s="55" t="s">
        <v>147</v>
      </c>
      <c r="D15" s="56">
        <v>1740</v>
      </c>
      <c r="E15" s="57">
        <v>279.8</v>
      </c>
      <c r="F15" s="56">
        <v>1500</v>
      </c>
      <c r="G15" s="56">
        <v>318.8</v>
      </c>
      <c r="H15" s="56">
        <f t="shared" si="0"/>
        <v>21.3</v>
      </c>
      <c r="I15" s="56">
        <f t="shared" si="1"/>
        <v>113.9</v>
      </c>
    </row>
    <row r="16" spans="1:9" ht="18.75" x14ac:dyDescent="0.25">
      <c r="A16" s="30" t="s">
        <v>80</v>
      </c>
      <c r="B16" s="30">
        <v>7600</v>
      </c>
      <c r="C16" s="55" t="s">
        <v>119</v>
      </c>
      <c r="D16" s="56">
        <v>34207.4</v>
      </c>
      <c r="E16" s="57">
        <v>32775.699999999997</v>
      </c>
      <c r="F16" s="56">
        <v>24596.400000000001</v>
      </c>
      <c r="G16" s="56">
        <v>22819.5</v>
      </c>
      <c r="H16" s="56">
        <f>ROUND(G16/F16*100,1)</f>
        <v>92.8</v>
      </c>
      <c r="I16" s="56">
        <f>ROUND(G16/E16*100,1)</f>
        <v>69.599999999999994</v>
      </c>
    </row>
    <row r="17" spans="1:9" ht="18.75" x14ac:dyDescent="0.25">
      <c r="A17" s="22" t="s">
        <v>81</v>
      </c>
      <c r="B17" s="22">
        <v>8000</v>
      </c>
      <c r="C17" s="55" t="s">
        <v>148</v>
      </c>
      <c r="D17" s="56">
        <v>17637.5</v>
      </c>
      <c r="E17" s="57">
        <v>4883.5</v>
      </c>
      <c r="F17" s="56">
        <v>13545</v>
      </c>
      <c r="G17" s="56">
        <v>5539</v>
      </c>
      <c r="H17" s="56">
        <f>ROUND(G17/F17*100,1)</f>
        <v>40.9</v>
      </c>
      <c r="I17" s="56">
        <f>ROUND(G17/E17*100,1)</f>
        <v>113.4</v>
      </c>
    </row>
    <row r="18" spans="1:9" ht="18.75" hidden="1" x14ac:dyDescent="0.25">
      <c r="A18" s="30">
        <v>8021</v>
      </c>
      <c r="B18" s="30"/>
      <c r="C18" s="55" t="s">
        <v>87</v>
      </c>
      <c r="D18" s="58"/>
      <c r="E18" s="56"/>
      <c r="F18" s="58"/>
      <c r="G18" s="58"/>
      <c r="H18" s="56"/>
      <c r="I18" s="56"/>
    </row>
    <row r="19" spans="1:9" ht="37.5" hidden="1" x14ac:dyDescent="0.25">
      <c r="A19" s="30" t="s">
        <v>83</v>
      </c>
      <c r="B19" s="30">
        <v>8840</v>
      </c>
      <c r="C19" s="55" t="s">
        <v>105</v>
      </c>
      <c r="D19" s="56"/>
      <c r="E19" s="57"/>
      <c r="F19" s="56"/>
      <c r="G19" s="56"/>
      <c r="H19" s="56"/>
      <c r="I19" s="56"/>
    </row>
    <row r="20" spans="1:9" ht="18.75" hidden="1" x14ac:dyDescent="0.25">
      <c r="A20" s="30">
        <v>8600</v>
      </c>
      <c r="B20" s="30"/>
      <c r="C20" s="55" t="s">
        <v>15</v>
      </c>
      <c r="D20" s="56"/>
      <c r="E20" s="57"/>
      <c r="F20" s="56"/>
      <c r="G20" s="56"/>
      <c r="H20" s="56"/>
      <c r="I20" s="56"/>
    </row>
    <row r="21" spans="1:9" ht="37.5" hidden="1" x14ac:dyDescent="0.25">
      <c r="A21" s="30">
        <v>250908</v>
      </c>
      <c r="B21" s="30" t="s">
        <v>82</v>
      </c>
      <c r="C21" s="55" t="s">
        <v>52</v>
      </c>
      <c r="D21" s="56"/>
      <c r="E21" s="57"/>
      <c r="F21" s="56"/>
      <c r="G21" s="56"/>
      <c r="H21" s="56" t="e">
        <f>ROUND(G21/F21*100,1)</f>
        <v>#DIV/0!</v>
      </c>
      <c r="I21" s="56" t="e">
        <f>ROUND(G21/E21*100,1)</f>
        <v>#DIV/0!</v>
      </c>
    </row>
    <row r="22" spans="1:9" ht="18.75" hidden="1" x14ac:dyDescent="0.25">
      <c r="A22" s="30">
        <v>250911</v>
      </c>
      <c r="B22" s="30">
        <v>8106</v>
      </c>
      <c r="C22" s="55" t="s">
        <v>53</v>
      </c>
      <c r="D22" s="56"/>
      <c r="E22" s="57"/>
      <c r="F22" s="56"/>
      <c r="G22" s="56"/>
      <c r="H22" s="56" t="e">
        <f>ROUND(G22/F22*100,1)</f>
        <v>#DIV/0!</v>
      </c>
      <c r="I22" s="56" t="e">
        <f>ROUND(G22/E22*100,1)</f>
        <v>#DIV/0!</v>
      </c>
    </row>
    <row r="23" spans="1:9" ht="37.5" hidden="1" x14ac:dyDescent="0.25">
      <c r="A23" s="30">
        <v>250914</v>
      </c>
      <c r="B23" s="30"/>
      <c r="C23" s="55" t="s">
        <v>47</v>
      </c>
      <c r="D23" s="56"/>
      <c r="E23" s="56"/>
      <c r="F23" s="56"/>
      <c r="G23" s="56"/>
      <c r="H23" s="56" t="e">
        <f>ROUND(G23/F23*100,1)</f>
        <v>#DIV/0!</v>
      </c>
      <c r="I23" s="56" t="e">
        <f>ROUND(G23/E23*100,1)</f>
        <v>#DIV/0!</v>
      </c>
    </row>
    <row r="24" spans="1:9" ht="18.75" x14ac:dyDescent="0.25">
      <c r="A24" s="30"/>
      <c r="B24" s="30"/>
      <c r="C24" s="59" t="s">
        <v>41</v>
      </c>
      <c r="D24" s="60">
        <f>SUM(D4:D17)</f>
        <v>1723055</v>
      </c>
      <c r="E24" s="60">
        <f>SUM(E4:E17)</f>
        <v>1682142.4000000001</v>
      </c>
      <c r="F24" s="60">
        <f>SUM(F4:F17)</f>
        <v>1862605.7</v>
      </c>
      <c r="G24" s="60">
        <f>SUM(G4:G17)</f>
        <v>1819259.6000000003</v>
      </c>
      <c r="H24" s="60">
        <f>ROUND(G24/F24*100,1)</f>
        <v>97.7</v>
      </c>
      <c r="I24" s="60">
        <f>ROUND(G24/E24*100,1)</f>
        <v>108.2</v>
      </c>
    </row>
    <row r="25" spans="1:9" ht="0.75" hidden="1" customHeight="1" x14ac:dyDescent="0.25">
      <c r="A25" s="30">
        <v>8210</v>
      </c>
      <c r="B25" s="30">
        <v>9120</v>
      </c>
      <c r="C25" s="55" t="s">
        <v>106</v>
      </c>
      <c r="D25" s="56"/>
      <c r="E25" s="56"/>
      <c r="F25" s="56"/>
      <c r="G25" s="56"/>
      <c r="H25" s="56"/>
      <c r="I25" s="56"/>
    </row>
    <row r="26" spans="1:9" ht="18.75" hidden="1" x14ac:dyDescent="0.25">
      <c r="A26" s="30">
        <v>250315</v>
      </c>
      <c r="B26" s="30"/>
      <c r="C26" s="61" t="s">
        <v>40</v>
      </c>
      <c r="D26" s="56"/>
      <c r="E26" s="56"/>
      <c r="F26" s="56"/>
      <c r="G26" s="56"/>
      <c r="H26" s="56" t="e">
        <f t="shared" ref="H26:H31" si="2">ROUND(G26/F26*100,1)</f>
        <v>#DIV/0!</v>
      </c>
      <c r="I26" s="56" t="e">
        <f t="shared" ref="I26:I31" si="3">ROUND(G26/E26*100,1)</f>
        <v>#DIV/0!</v>
      </c>
    </row>
    <row r="27" spans="1:9" ht="37.5" hidden="1" x14ac:dyDescent="0.25">
      <c r="A27" s="30">
        <v>250314</v>
      </c>
      <c r="B27" s="30"/>
      <c r="C27" s="55" t="s">
        <v>23</v>
      </c>
      <c r="D27" s="56"/>
      <c r="E27" s="56"/>
      <c r="F27" s="56"/>
      <c r="G27" s="56"/>
      <c r="H27" s="56" t="e">
        <f t="shared" si="2"/>
        <v>#DIV/0!</v>
      </c>
      <c r="I27" s="56" t="e">
        <f t="shared" si="3"/>
        <v>#DIV/0!</v>
      </c>
    </row>
    <row r="28" spans="1:9" ht="56.25" hidden="1" x14ac:dyDescent="0.25">
      <c r="A28" s="30">
        <v>250318</v>
      </c>
      <c r="B28" s="30"/>
      <c r="C28" s="55" t="s">
        <v>50</v>
      </c>
      <c r="D28" s="56"/>
      <c r="E28" s="56"/>
      <c r="F28" s="56"/>
      <c r="G28" s="56"/>
      <c r="H28" s="56" t="e">
        <f t="shared" si="2"/>
        <v>#DIV/0!</v>
      </c>
      <c r="I28" s="56" t="e">
        <f t="shared" si="3"/>
        <v>#DIV/0!</v>
      </c>
    </row>
    <row r="29" spans="1:9" ht="37.5" hidden="1" x14ac:dyDescent="0.25">
      <c r="A29" s="30">
        <v>250319</v>
      </c>
      <c r="B29" s="30"/>
      <c r="C29" s="55" t="s">
        <v>32</v>
      </c>
      <c r="D29" s="56"/>
      <c r="E29" s="56"/>
      <c r="F29" s="56"/>
      <c r="G29" s="56"/>
      <c r="H29" s="56" t="e">
        <f t="shared" si="2"/>
        <v>#DIV/0!</v>
      </c>
      <c r="I29" s="56" t="e">
        <f t="shared" si="3"/>
        <v>#DIV/0!</v>
      </c>
    </row>
    <row r="30" spans="1:9" ht="37.5" hidden="1" x14ac:dyDescent="0.25">
      <c r="A30" s="30">
        <v>250331</v>
      </c>
      <c r="B30" s="30"/>
      <c r="C30" s="55" t="s">
        <v>30</v>
      </c>
      <c r="D30" s="56"/>
      <c r="E30" s="56"/>
      <c r="F30" s="56"/>
      <c r="G30" s="56"/>
      <c r="H30" s="56" t="e">
        <f t="shared" si="2"/>
        <v>#DIV/0!</v>
      </c>
      <c r="I30" s="56" t="e">
        <f t="shared" si="3"/>
        <v>#DIV/0!</v>
      </c>
    </row>
    <row r="31" spans="1:9" ht="18.75" hidden="1" customHeight="1" x14ac:dyDescent="0.25">
      <c r="A31" s="30">
        <v>250325</v>
      </c>
      <c r="B31" s="30"/>
      <c r="C31" s="55" t="s">
        <v>33</v>
      </c>
      <c r="D31" s="56"/>
      <c r="E31" s="56"/>
      <c r="F31" s="56"/>
      <c r="G31" s="56"/>
      <c r="H31" s="56" t="e">
        <f t="shared" si="2"/>
        <v>#DIV/0!</v>
      </c>
      <c r="I31" s="56" t="e">
        <f t="shared" si="3"/>
        <v>#DIV/0!</v>
      </c>
    </row>
    <row r="32" spans="1:9" ht="60" hidden="1" customHeight="1" x14ac:dyDescent="0.25">
      <c r="A32" s="30"/>
      <c r="B32" s="30">
        <v>9130</v>
      </c>
      <c r="C32" s="55" t="s">
        <v>120</v>
      </c>
      <c r="D32" s="56"/>
      <c r="E32" s="56"/>
      <c r="F32" s="56"/>
      <c r="G32" s="56"/>
      <c r="H32" s="56"/>
      <c r="I32" s="56"/>
    </row>
    <row r="33" spans="1:9" ht="171.75" hidden="1" customHeight="1" x14ac:dyDescent="0.25">
      <c r="A33" s="30">
        <v>8320</v>
      </c>
      <c r="B33" s="30">
        <v>9210</v>
      </c>
      <c r="C33" s="62" t="s">
        <v>121</v>
      </c>
      <c r="D33" s="56"/>
      <c r="E33" s="56"/>
      <c r="F33" s="56"/>
      <c r="G33" s="56"/>
      <c r="H33" s="56"/>
      <c r="I33" s="56"/>
    </row>
    <row r="34" spans="1:9" ht="150" hidden="1" x14ac:dyDescent="0.25">
      <c r="A34" s="30"/>
      <c r="B34" s="30">
        <v>8330</v>
      </c>
      <c r="C34" s="62" t="s">
        <v>46</v>
      </c>
      <c r="D34" s="56"/>
      <c r="E34" s="56"/>
      <c r="F34" s="56"/>
      <c r="G34" s="56"/>
      <c r="H34" s="56" t="e">
        <f>ROUND(G34/F34*100,1)</f>
        <v>#DIV/0!</v>
      </c>
      <c r="I34" s="56" t="e">
        <f>ROUND(G34/E34*100,1)</f>
        <v>#DIV/0!</v>
      </c>
    </row>
    <row r="35" spans="1:9" ht="56.25" hidden="1" x14ac:dyDescent="0.25">
      <c r="A35" s="30">
        <v>8340</v>
      </c>
      <c r="B35" s="30">
        <v>9220</v>
      </c>
      <c r="C35" s="55" t="s">
        <v>96</v>
      </c>
      <c r="D35" s="56"/>
      <c r="E35" s="56"/>
      <c r="F35" s="56"/>
      <c r="G35" s="56"/>
      <c r="H35" s="56"/>
      <c r="I35" s="56"/>
    </row>
    <row r="36" spans="1:9" ht="37.5" hidden="1" x14ac:dyDescent="0.25">
      <c r="A36" s="30"/>
      <c r="B36" s="30"/>
      <c r="C36" s="55" t="s">
        <v>30</v>
      </c>
      <c r="D36" s="56"/>
      <c r="E36" s="56"/>
      <c r="F36" s="56"/>
      <c r="G36" s="56"/>
      <c r="H36" s="56"/>
      <c r="I36" s="56"/>
    </row>
    <row r="37" spans="1:9" ht="37.5" hidden="1" x14ac:dyDescent="0.25">
      <c r="A37" s="30"/>
      <c r="B37" s="30"/>
      <c r="C37" s="55" t="s">
        <v>51</v>
      </c>
      <c r="D37" s="56"/>
      <c r="E37" s="56"/>
      <c r="F37" s="56"/>
      <c r="G37" s="56"/>
      <c r="H37" s="56"/>
      <c r="I37" s="56"/>
    </row>
    <row r="38" spans="1:9" ht="56.25" hidden="1" x14ac:dyDescent="0.25">
      <c r="A38" s="30"/>
      <c r="B38" s="30"/>
      <c r="C38" s="62" t="s">
        <v>45</v>
      </c>
      <c r="D38" s="56"/>
      <c r="E38" s="56"/>
      <c r="F38" s="56"/>
      <c r="G38" s="56"/>
      <c r="H38" s="56"/>
      <c r="I38" s="56"/>
    </row>
    <row r="39" spans="1:9" ht="18.75" hidden="1" x14ac:dyDescent="0.25">
      <c r="A39" s="30"/>
      <c r="B39" s="30"/>
      <c r="C39" s="62" t="s">
        <v>34</v>
      </c>
      <c r="D39" s="56"/>
      <c r="E39" s="56"/>
      <c r="F39" s="56"/>
      <c r="G39" s="56"/>
      <c r="H39" s="56"/>
      <c r="I39" s="56"/>
    </row>
    <row r="40" spans="1:9" ht="16.5" hidden="1" customHeight="1" x14ac:dyDescent="0.25">
      <c r="A40" s="30"/>
      <c r="B40" s="30"/>
      <c r="C40" s="55"/>
      <c r="D40" s="58"/>
      <c r="E40" s="56"/>
      <c r="F40" s="58"/>
      <c r="G40" s="56"/>
      <c r="H40" s="56"/>
      <c r="I40" s="56"/>
    </row>
    <row r="41" spans="1:9" ht="18.75" x14ac:dyDescent="0.25">
      <c r="A41" s="30">
        <v>8260</v>
      </c>
      <c r="B41" s="30">
        <v>9150</v>
      </c>
      <c r="C41" s="55" t="s">
        <v>149</v>
      </c>
      <c r="D41" s="56">
        <v>8475.2999999999993</v>
      </c>
      <c r="E41" s="57">
        <v>8475.2999999999993</v>
      </c>
      <c r="F41" s="56">
        <v>3020.6</v>
      </c>
      <c r="G41" s="56">
        <v>3020.6</v>
      </c>
      <c r="H41" s="56">
        <f>ROUND(G41/F41*100,1)</f>
        <v>100</v>
      </c>
      <c r="I41" s="56">
        <f>ROUND(G41/E41*100,1)</f>
        <v>35.6</v>
      </c>
    </row>
    <row r="42" spans="1:9" ht="71.25" hidden="1" customHeight="1" x14ac:dyDescent="0.25">
      <c r="A42" s="30"/>
      <c r="B42" s="30">
        <v>9160</v>
      </c>
      <c r="C42" s="55" t="s">
        <v>145</v>
      </c>
      <c r="D42" s="56"/>
      <c r="E42" s="56"/>
      <c r="F42" s="56"/>
      <c r="G42" s="56"/>
      <c r="H42" s="56"/>
      <c r="I42" s="56"/>
    </row>
    <row r="43" spans="1:9" ht="56.25" hidden="1" x14ac:dyDescent="0.25">
      <c r="A43" s="30"/>
      <c r="B43" s="30">
        <v>9210</v>
      </c>
      <c r="C43" s="55" t="s">
        <v>159</v>
      </c>
      <c r="D43" s="56"/>
      <c r="E43" s="57"/>
      <c r="F43" s="56"/>
      <c r="G43" s="56"/>
      <c r="H43" s="56"/>
      <c r="I43" s="56"/>
    </row>
    <row r="44" spans="1:9" ht="56.25" x14ac:dyDescent="0.25">
      <c r="A44" s="30">
        <v>8580</v>
      </c>
      <c r="B44" s="30">
        <v>9240</v>
      </c>
      <c r="C44" s="55" t="s">
        <v>98</v>
      </c>
      <c r="D44" s="56">
        <v>115213.4</v>
      </c>
      <c r="E44" s="57">
        <v>114240.8</v>
      </c>
      <c r="F44" s="56">
        <v>124932.9</v>
      </c>
      <c r="G44" s="56">
        <v>120444.9</v>
      </c>
      <c r="H44" s="56">
        <f>ROUND(G44/F44*100,1)</f>
        <v>96.4</v>
      </c>
      <c r="I44" s="56">
        <f>ROUND(G44/E44*100,1)</f>
        <v>105.4</v>
      </c>
    </row>
    <row r="45" spans="1:9" ht="56.25" x14ac:dyDescent="0.25">
      <c r="A45" s="30"/>
      <c r="B45" s="30">
        <v>9280</v>
      </c>
      <c r="C45" s="55" t="s">
        <v>179</v>
      </c>
      <c r="D45" s="56"/>
      <c r="E45" s="56"/>
      <c r="F45" s="56">
        <v>21217.599999999999</v>
      </c>
      <c r="G45" s="56">
        <v>20911.8</v>
      </c>
      <c r="H45" s="56">
        <f>ROUND(G45/F45*100,1)</f>
        <v>98.6</v>
      </c>
      <c r="I45" s="56"/>
    </row>
    <row r="46" spans="1:9" ht="34.5" hidden="1" customHeight="1" x14ac:dyDescent="0.25">
      <c r="A46" s="30" t="s">
        <v>84</v>
      </c>
      <c r="B46" s="30">
        <v>9250</v>
      </c>
      <c r="C46" s="62" t="s">
        <v>122</v>
      </c>
      <c r="D46" s="56"/>
      <c r="E46" s="56"/>
      <c r="F46" s="56"/>
      <c r="G46" s="56"/>
      <c r="H46" s="56" t="e">
        <f>ROUND(G46/F46*100,1)</f>
        <v>#DIV/0!</v>
      </c>
      <c r="I46" s="56" t="e">
        <f>ROUND(G46/E46*100,1)</f>
        <v>#DIV/0!</v>
      </c>
    </row>
    <row r="47" spans="1:9" ht="5.25" hidden="1" customHeight="1" x14ac:dyDescent="0.25">
      <c r="A47" s="30">
        <v>8690</v>
      </c>
      <c r="B47" s="30">
        <v>9270</v>
      </c>
      <c r="C47" s="55" t="s">
        <v>138</v>
      </c>
      <c r="D47" s="56"/>
      <c r="E47" s="56"/>
      <c r="F47" s="56"/>
      <c r="G47" s="56"/>
      <c r="H47" s="56"/>
      <c r="I47" s="56"/>
    </row>
    <row r="48" spans="1:9" ht="33.75" customHeight="1" x14ac:dyDescent="0.25">
      <c r="A48" s="30"/>
      <c r="B48" s="30">
        <v>9310</v>
      </c>
      <c r="C48" s="55" t="s">
        <v>112</v>
      </c>
      <c r="D48" s="56">
        <v>36588</v>
      </c>
      <c r="E48" s="57">
        <v>33813.5</v>
      </c>
      <c r="F48" s="56">
        <v>39514.300000000003</v>
      </c>
      <c r="G48" s="56">
        <v>37944.199999999997</v>
      </c>
      <c r="H48" s="56">
        <f>ROUND(G48/F48*100,1)</f>
        <v>96</v>
      </c>
      <c r="I48" s="56">
        <f>ROUND(G48/E48*100,1)</f>
        <v>112.2</v>
      </c>
    </row>
    <row r="49" spans="1:9" ht="75" x14ac:dyDescent="0.25">
      <c r="A49" s="30"/>
      <c r="B49" s="30">
        <v>9311</v>
      </c>
      <c r="C49" s="55" t="s">
        <v>180</v>
      </c>
      <c r="D49" s="56"/>
      <c r="E49" s="57"/>
      <c r="F49" s="56">
        <v>32209.1</v>
      </c>
      <c r="G49" s="56">
        <v>24284.1</v>
      </c>
      <c r="H49" s="56">
        <f>ROUND(G49/F49*100,1)</f>
        <v>75.400000000000006</v>
      </c>
      <c r="I49" s="56"/>
    </row>
    <row r="50" spans="1:9" ht="39" hidden="1" customHeight="1" x14ac:dyDescent="0.25">
      <c r="A50" s="30"/>
      <c r="B50" s="30">
        <v>9320</v>
      </c>
      <c r="C50" s="62" t="s">
        <v>109</v>
      </c>
      <c r="D50" s="56"/>
      <c r="E50" s="56"/>
      <c r="F50" s="56"/>
      <c r="G50" s="56"/>
      <c r="H50" s="56"/>
      <c r="I50" s="56"/>
    </row>
    <row r="51" spans="1:9" ht="37.5" x14ac:dyDescent="0.25">
      <c r="A51" s="30" t="s">
        <v>86</v>
      </c>
      <c r="B51" s="30">
        <v>9330</v>
      </c>
      <c r="C51" s="55" t="s">
        <v>181</v>
      </c>
      <c r="D51" s="56">
        <v>10230.1</v>
      </c>
      <c r="E51" s="57">
        <v>10086.6</v>
      </c>
      <c r="F51" s="56"/>
      <c r="G51" s="56"/>
      <c r="H51" s="56"/>
      <c r="I51" s="56"/>
    </row>
    <row r="52" spans="1:9" ht="37.5" x14ac:dyDescent="0.25">
      <c r="A52" s="30"/>
      <c r="B52" s="42">
        <v>9350</v>
      </c>
      <c r="C52" s="55" t="s">
        <v>168</v>
      </c>
      <c r="D52" s="56">
        <v>51592.5</v>
      </c>
      <c r="E52" s="57">
        <v>49290.5</v>
      </c>
      <c r="F52" s="56"/>
      <c r="G52" s="56"/>
      <c r="H52" s="56"/>
      <c r="I52" s="56"/>
    </row>
    <row r="53" spans="1:9" ht="37.5" x14ac:dyDescent="0.25">
      <c r="A53" s="30"/>
      <c r="B53" s="42">
        <v>9518</v>
      </c>
      <c r="C53" s="55" t="s">
        <v>153</v>
      </c>
      <c r="D53" s="56">
        <v>2858.5</v>
      </c>
      <c r="E53" s="57">
        <v>2805.5</v>
      </c>
      <c r="F53" s="56">
        <v>2055.5</v>
      </c>
      <c r="G53" s="56">
        <v>1711.8</v>
      </c>
      <c r="H53" s="56">
        <f>ROUND(G53/F53*100,1)</f>
        <v>83.3</v>
      </c>
      <c r="I53" s="56">
        <f>ROUND(G53/E53*100,1)</f>
        <v>61</v>
      </c>
    </row>
    <row r="54" spans="1:9" ht="56.25" x14ac:dyDescent="0.25">
      <c r="A54" s="30"/>
      <c r="B54" s="30">
        <v>9535</v>
      </c>
      <c r="C54" s="62" t="s">
        <v>194</v>
      </c>
      <c r="D54" s="56"/>
      <c r="E54" s="56"/>
      <c r="F54" s="56">
        <v>10023</v>
      </c>
      <c r="G54" s="56">
        <v>2795.83</v>
      </c>
      <c r="H54" s="56">
        <f>ROUND(G54/F54*100,1)</f>
        <v>27.9</v>
      </c>
      <c r="I54" s="56"/>
    </row>
    <row r="55" spans="1:9" ht="5.25" hidden="1" customHeight="1" x14ac:dyDescent="0.25">
      <c r="A55" s="30"/>
      <c r="B55" s="30">
        <v>9411</v>
      </c>
      <c r="C55" s="62" t="s">
        <v>132</v>
      </c>
      <c r="D55" s="56"/>
      <c r="E55" s="56"/>
      <c r="F55" s="56"/>
      <c r="G55" s="56"/>
      <c r="H55" s="56"/>
      <c r="I55" s="56"/>
    </row>
    <row r="56" spans="1:9" ht="6" hidden="1" customHeight="1" x14ac:dyDescent="0.25">
      <c r="A56" s="30"/>
      <c r="B56" s="30">
        <v>9415</v>
      </c>
      <c r="C56" s="62" t="s">
        <v>144</v>
      </c>
      <c r="D56" s="56"/>
      <c r="E56" s="56"/>
      <c r="F56" s="56"/>
      <c r="G56" s="56"/>
      <c r="H56" s="56"/>
      <c r="I56" s="56"/>
    </row>
    <row r="57" spans="1:9" ht="7.5" hidden="1" customHeight="1" x14ac:dyDescent="0.25">
      <c r="A57" s="30">
        <v>8620</v>
      </c>
      <c r="B57" s="30">
        <v>9430</v>
      </c>
      <c r="C57" s="63" t="s">
        <v>128</v>
      </c>
      <c r="D57" s="56"/>
      <c r="E57" s="56"/>
      <c r="F57" s="56"/>
      <c r="G57" s="56"/>
      <c r="H57" s="56"/>
      <c r="I57" s="56"/>
    </row>
    <row r="58" spans="1:9" ht="7.5" hidden="1" customHeight="1" x14ac:dyDescent="0.25">
      <c r="A58" s="30"/>
      <c r="B58" s="30">
        <v>9440</v>
      </c>
      <c r="C58" s="63" t="s">
        <v>134</v>
      </c>
      <c r="D58" s="56"/>
      <c r="E58" s="56"/>
      <c r="F58" s="56"/>
      <c r="G58" s="56"/>
      <c r="H58" s="56"/>
      <c r="I58" s="56"/>
    </row>
    <row r="59" spans="1:9" ht="7.5" hidden="1" customHeight="1" x14ac:dyDescent="0.25">
      <c r="A59" s="30" t="s">
        <v>127</v>
      </c>
      <c r="B59" s="30">
        <v>9460</v>
      </c>
      <c r="C59" s="55" t="s">
        <v>100</v>
      </c>
      <c r="D59" s="56"/>
      <c r="E59" s="56"/>
      <c r="F59" s="56"/>
      <c r="G59" s="56"/>
      <c r="H59" s="56"/>
      <c r="I59" s="56"/>
    </row>
    <row r="60" spans="1:9" ht="9" hidden="1" customHeight="1" x14ac:dyDescent="0.25">
      <c r="A60" s="30"/>
      <c r="B60" s="30">
        <v>9570</v>
      </c>
      <c r="C60" s="55"/>
      <c r="D60" s="56"/>
      <c r="E60" s="56"/>
      <c r="F60" s="56"/>
      <c r="G60" s="56"/>
      <c r="H60" s="56"/>
      <c r="I60" s="56"/>
    </row>
    <row r="61" spans="1:9" ht="6.75" hidden="1" customHeight="1" x14ac:dyDescent="0.25">
      <c r="A61" s="21">
        <v>8440</v>
      </c>
      <c r="B61" s="21">
        <v>9510</v>
      </c>
      <c r="C61" s="63" t="s">
        <v>97</v>
      </c>
      <c r="D61" s="56"/>
      <c r="E61" s="56"/>
      <c r="F61" s="56"/>
      <c r="G61" s="56"/>
      <c r="H61" s="56"/>
      <c r="I61" s="56"/>
    </row>
    <row r="62" spans="1:9" ht="9" hidden="1" customHeight="1" x14ac:dyDescent="0.25">
      <c r="A62" s="21"/>
      <c r="B62" s="21"/>
      <c r="C62" s="63"/>
      <c r="D62" s="56"/>
      <c r="E62" s="56"/>
      <c r="F62" s="56"/>
      <c r="G62" s="56"/>
      <c r="H62" s="56"/>
      <c r="I62" s="56"/>
    </row>
    <row r="63" spans="1:9" ht="5.25" hidden="1" customHeight="1" x14ac:dyDescent="0.25">
      <c r="A63" s="21"/>
      <c r="B63" s="30">
        <v>9460</v>
      </c>
      <c r="C63" s="63" t="s">
        <v>136</v>
      </c>
      <c r="D63" s="56"/>
      <c r="E63" s="56"/>
      <c r="F63" s="56"/>
      <c r="G63" s="56"/>
      <c r="H63" s="56"/>
      <c r="I63" s="56"/>
    </row>
    <row r="64" spans="1:9" ht="12" hidden="1" customHeight="1" x14ac:dyDescent="0.25">
      <c r="A64" s="21"/>
      <c r="B64" s="21">
        <v>9580</v>
      </c>
      <c r="C64" s="64" t="s">
        <v>115</v>
      </c>
      <c r="D64" s="56"/>
      <c r="E64" s="56"/>
      <c r="F64" s="56"/>
      <c r="G64" s="56"/>
      <c r="H64" s="56"/>
      <c r="I64" s="56"/>
    </row>
    <row r="65" spans="1:9" ht="10.5" hidden="1" customHeight="1" x14ac:dyDescent="0.25">
      <c r="A65" s="30" t="s">
        <v>85</v>
      </c>
      <c r="B65" s="30">
        <v>9620</v>
      </c>
      <c r="C65" s="55" t="s">
        <v>99</v>
      </c>
      <c r="D65" s="56"/>
      <c r="E65" s="57"/>
      <c r="F65" s="56"/>
      <c r="G65" s="56"/>
      <c r="H65" s="56"/>
      <c r="I65" s="56"/>
    </row>
    <row r="66" spans="1:9" ht="15.75" customHeight="1" x14ac:dyDescent="0.25">
      <c r="A66" s="30">
        <v>8800</v>
      </c>
      <c r="B66" s="30">
        <v>9770</v>
      </c>
      <c r="C66" s="55" t="s">
        <v>102</v>
      </c>
      <c r="D66" s="56">
        <v>24536.1</v>
      </c>
      <c r="E66" s="57">
        <v>23771.1</v>
      </c>
      <c r="F66" s="56">
        <v>33518.800000000003</v>
      </c>
      <c r="G66" s="56">
        <v>31791.4</v>
      </c>
      <c r="H66" s="56">
        <f>ROUND(G66/F66*100,1)</f>
        <v>94.8</v>
      </c>
      <c r="I66" s="56">
        <f>ROUND(G66/E66*100,1)</f>
        <v>133.69999999999999</v>
      </c>
    </row>
    <row r="67" spans="1:9" ht="33" customHeight="1" x14ac:dyDescent="0.25">
      <c r="A67" s="30">
        <v>8370</v>
      </c>
      <c r="B67" s="30">
        <v>9800</v>
      </c>
      <c r="C67" s="55" t="s">
        <v>101</v>
      </c>
      <c r="D67" s="56">
        <v>84674.5</v>
      </c>
      <c r="E67" s="57">
        <v>76692.100000000006</v>
      </c>
      <c r="F67" s="56">
        <v>117514.3</v>
      </c>
      <c r="G67" s="56">
        <v>85867.5</v>
      </c>
      <c r="H67" s="56">
        <f>ROUND(G67/F67*100,1)</f>
        <v>73.099999999999994</v>
      </c>
      <c r="I67" s="56">
        <f>ROUND(G67/E67*100,1)</f>
        <v>112</v>
      </c>
    </row>
    <row r="68" spans="1:9" ht="16.5" customHeight="1" x14ac:dyDescent="0.25">
      <c r="A68" s="30"/>
      <c r="B68" s="30">
        <v>8500</v>
      </c>
      <c r="C68" s="55" t="s">
        <v>107</v>
      </c>
      <c r="D68" s="58">
        <v>43302.8</v>
      </c>
      <c r="E68" s="56"/>
      <c r="F68" s="58">
        <v>97549</v>
      </c>
      <c r="G68" s="56"/>
      <c r="H68" s="56"/>
      <c r="I68" s="56"/>
    </row>
    <row r="69" spans="1:9" ht="18.75" x14ac:dyDescent="0.25">
      <c r="A69" s="30"/>
      <c r="B69" s="30"/>
      <c r="C69" s="59" t="s">
        <v>20</v>
      </c>
      <c r="D69" s="60">
        <f>SUM(D24,D25:D68)</f>
        <v>2100526.2000000002</v>
      </c>
      <c r="E69" s="60">
        <f>SUM(E24,E25:E68)</f>
        <v>2001317.8000000005</v>
      </c>
      <c r="F69" s="60">
        <f>SUM(F24,F25:F68)</f>
        <v>2344160.7999999998</v>
      </c>
      <c r="G69" s="60">
        <f>SUM(G24,G25:G68)</f>
        <v>2148031.7300000004</v>
      </c>
      <c r="H69" s="60">
        <f>ROUND(G69/F69*100,1)</f>
        <v>91.6</v>
      </c>
      <c r="I69" s="60">
        <f>ROUND(G69/E69*100,1)</f>
        <v>107.3</v>
      </c>
    </row>
    <row r="70" spans="1:9" ht="19.5" customHeight="1" x14ac:dyDescent="0.25">
      <c r="A70" s="32"/>
      <c r="B70" s="32"/>
      <c r="C70" s="6"/>
      <c r="D70" s="6"/>
      <c r="E70" s="6"/>
      <c r="F70" s="39"/>
      <c r="G70" s="39"/>
      <c r="H70" s="6"/>
      <c r="I70" s="6"/>
    </row>
    <row r="71" spans="1:9" ht="34.5" customHeight="1" x14ac:dyDescent="0.3">
      <c r="B71" s="72" t="s">
        <v>163</v>
      </c>
      <c r="C71" s="72"/>
      <c r="D71" s="72"/>
      <c r="E71" s="4"/>
      <c r="F71" s="40"/>
      <c r="G71" s="71" t="s">
        <v>162</v>
      </c>
      <c r="H71" s="71"/>
      <c r="I71" s="71"/>
    </row>
    <row r="72" spans="1:9" ht="6" customHeight="1" x14ac:dyDescent="0.25">
      <c r="C72" s="3"/>
      <c r="D72" s="3"/>
      <c r="E72" s="3"/>
      <c r="F72" s="41"/>
      <c r="G72" s="41"/>
      <c r="H72" s="3"/>
      <c r="I72" s="3"/>
    </row>
    <row r="73" spans="1:9" ht="19.899999999999999" customHeight="1" x14ac:dyDescent="0.25">
      <c r="B73" s="73"/>
      <c r="C73" s="73"/>
      <c r="D73" s="5"/>
      <c r="E73" s="5"/>
    </row>
    <row r="74" spans="1:9" ht="20.45" customHeight="1" x14ac:dyDescent="0.25">
      <c r="C74" s="2"/>
      <c r="D74" s="2"/>
      <c r="E74" s="2"/>
    </row>
    <row r="75" spans="1:9" ht="37.5" customHeight="1" x14ac:dyDescent="0.25"/>
    <row r="78" spans="1:9" x14ac:dyDescent="0.25">
      <c r="H78" s="8"/>
      <c r="I78" s="8"/>
    </row>
  </sheetData>
  <mergeCells count="4">
    <mergeCell ref="C1:H1"/>
    <mergeCell ref="G71:I71"/>
    <mergeCell ref="B71:D71"/>
    <mergeCell ref="B73:C73"/>
  </mergeCells>
  <printOptions horizontalCentered="1"/>
  <pageMargins left="0.19685039370078741" right="0.19685039370078741" top="0.19685039370078741" bottom="0.19685039370078741" header="0.43307086614173229" footer="0.23622047244094491"/>
  <pageSetup paperSize="9" scale="62" fitToHeight="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4</vt:i4>
      </vt:variant>
    </vt:vector>
  </HeadingPairs>
  <TitlesOfParts>
    <vt:vector size="6" baseType="lpstr">
      <vt:lpstr>Доходи</vt:lpstr>
      <vt:lpstr>Видатки </vt:lpstr>
      <vt:lpstr>'Видатки '!Заголовки_для_друку</vt:lpstr>
      <vt:lpstr>Доходи!Заголовки_для_друку</vt:lpstr>
      <vt:lpstr>'Видатки '!Область_друку</vt:lpstr>
      <vt:lpstr>Доходи!Область_друку</vt:lpstr>
    </vt:vector>
  </TitlesOfParts>
  <Company>-= GolovFinTex =-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Богута Геннадій Миколайович</cp:lastModifiedBy>
  <cp:lastPrinted>2026-02-25T07:41:46Z</cp:lastPrinted>
  <dcterms:created xsi:type="dcterms:W3CDTF">1998-11-30T11:45:29Z</dcterms:created>
  <dcterms:modified xsi:type="dcterms:W3CDTF">2026-02-25T15:47:34Z</dcterms:modified>
</cp:coreProperties>
</file>