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2760" yWindow="32760" windowWidth="28800" windowHeight="11565" activeTab="0" tabRatio="600"/>
  </bookViews>
  <sheets>
    <sheet name="Доходи" sheetId="1" state="visible" r:id="rId1"/>
    <sheet name="Видатки " sheetId="2" state="visible" r:id="rId2"/>
  </sheets>
  <definedNames>
    <definedName name="_xlnm.Print_Titles" localSheetId="1">'Видатки '!$3:$3</definedName>
    <definedName name="_xlnm.Print_Titles" localSheetId="0">Доходи!$8:$8</definedName>
    <definedName name="_xlnm.Print_Area" localSheetId="1">'Видатки '!$B$2:$I$71</definedName>
    <definedName name="_xlnm.Print_Area" localSheetId="0">Доходи!$A$1:$H$110</definedName>
  </definedNames>
</workbook>
</file>

<file path=xl/sharedStrings.xml><?xml version="1.0" encoding="utf-8"?>
<sst xmlns="http://schemas.openxmlformats.org/spreadsheetml/2006/main" count="200" uniqueCount="200">
  <si>
    <t>Доходи</t>
  </si>
  <si>
    <t xml:space="preserve">Податкові надходження</t>
  </si>
  <si>
    <t xml:space="preserve">Податок на прибуток підприємств</t>
  </si>
  <si>
    <t xml:space="preserve">Неподаткові надходження</t>
  </si>
  <si>
    <t xml:space="preserve">1. Доходи від власності та підприємницької діяльності</t>
  </si>
  <si>
    <t xml:space="preserve">Офіційні трансферти                                        </t>
  </si>
  <si>
    <t xml:space="preserve">Всього доходів</t>
  </si>
  <si>
    <t>Видатки</t>
  </si>
  <si>
    <t>Освіта</t>
  </si>
  <si>
    <t xml:space="preserve">Охорона здоров’я</t>
  </si>
  <si>
    <t xml:space="preserve">Соціальний захист та соціальне забезпечення</t>
  </si>
  <si>
    <t xml:space="preserve">Культура і мистецтво</t>
  </si>
  <si>
    <t xml:space="preserve">Фізична культура і спорт</t>
  </si>
  <si>
    <t xml:space="preserve">Плата за землю</t>
  </si>
  <si>
    <t xml:space="preserve">Разом доходів</t>
  </si>
  <si>
    <t xml:space="preserve">Інші видатки</t>
  </si>
  <si>
    <t xml:space="preserve">3. Внутрішні податки на товари та послуги</t>
  </si>
  <si>
    <t xml:space="preserve">Плата за видачу ліцензій та сертифікатів </t>
  </si>
  <si>
    <t xml:space="preserve">3. Інші неподаткові надходження</t>
  </si>
  <si>
    <t xml:space="preserve">Дотації  </t>
  </si>
  <si>
    <t xml:space="preserve">Всього видатків</t>
  </si>
  <si>
    <t xml:space="preserve">Інші надходження </t>
  </si>
  <si>
    <t xml:space="preserve">Плата за надані в оренду ставки, що знаходяться в басейнах річок загальнодержавного значення </t>
  </si>
  <si>
    <t xml:space="preserve">Додаткова дотація з державного бюджету місцевим бюджетам на забезпечення пальним станцій ( відділень) екстреної швидкої та невідкладної  медичної допомоги</t>
  </si>
  <si>
    <t xml:space="preserve">Додаткова дотація  з державного бюджету місцевим бюджетам на поліпшення умов оплати праці медичних працівників, які надають медичну допомогу хворим на туберкульоз на заразну та активну форми туберкульозу</t>
  </si>
  <si>
    <t xml:space="preserve">Субвенції з державного бюджету місцевим бюджетам на реалізацію пріоритетів розвитку регіонів</t>
  </si>
  <si>
    <t xml:space="preserve">Плата за розміщення тимчасово вільних коштів місцевих бюджетів</t>
  </si>
  <si>
    <t xml:space="preserve">2. Адміністративні збори та платежі, доходи від некомерційної господарської діяльності</t>
  </si>
  <si>
    <t xml:space="preserve">Код функціональної класифікації</t>
  </si>
  <si>
    <t>41033700 </t>
  </si>
  <si>
    <t xml:space="preserve">Додаткова дотація з державного бюджету місцевим бюджетам на покращення надання соціальних послуг найуразливішим верствам населення</t>
  </si>
  <si>
    <t xml:space="preserve">Додаткова дотація з державного бюджету місцевим бюджетам на підвищення рівня матеріального забезпечення інвалідів І чи ІІ групи внаслідок психічного розладу</t>
  </si>
  <si>
    <t xml:space="preserve">Додаткова дотація з державного бюджету місцевим бюджетам на оплату праці працівників бюджетних установ</t>
  </si>
  <si>
    <t xml:space="preserve">Додаткова дотація з державного бюджету місцевим бюджетам на стимулювання місцевих органів влади за перевиконання річних розрахункових обсягів податку на прибуток підприємств та акцизного податку</t>
  </si>
  <si>
    <t xml:space="preserve">Субвенція з державного бюджету на придбання медикаментів швидкої медичної допомоги</t>
  </si>
  <si>
    <t xml:space="preserve">Житлово-комунальне господарство </t>
  </si>
  <si>
    <t xml:space="preserve"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</si>
  <si>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 xml:space="preserve">Плата за надання адміністративних послуг</t>
  </si>
  <si>
    <t>41036600 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</si>
  <si>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</si>
  <si>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інші додаткові дотації  </t>
  </si>
  <si>
    <t xml:space="preserve">Разом видатків</t>
  </si>
  <si>
    <t xml:space="preserve">Субвенція з державного бюджету обласному бюджету Тернопільської області на продовження будівництва житлових будинків у м. Почаєві Кременецькому району з метою відселення сторонніх осіб з території Свято-Успенської Почаївської лаври </t>
  </si>
  <si>
    <t xml:space="preserve">1. Податки на доходи, податки на прибуток, податки на збільшення ринкової вартості</t>
  </si>
  <si>
    <t xml:space="preserve">Додаткова дотація з державного бюджету місцевим бюджетам на забезпечення виплат, пов’язаних із підвищенням рівня оплати праці працівників бюджетної сфери, в тому числі на підвищення посадового окладу працівника першого тарифного розряду Єдиної тарифної сітки та виплату допомоги випускникам вищих навчальних закладів, які здобули освіту за напрямами і спеціальностями медичного та фармацевтичного профілю</t>
  </si>
  <si>
    <t xml:space="preserve"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зв’язку із закінченням строку повноважень</t>
  </si>
  <si>
    <t xml:space="preserve">Субвенція з державного бюджету місцевим бюджетам на надання пільг з послуг зв’язку та інших передбачених законодавством пільг, в тому числі компенсації втрати частини доходів у зв’язку з відміною податку з власників транспортних засобів та відповідним збільшенням ставок акцизного податку з пального для фізичних осіб (крім пільг на одержання ліків, зубопротезування, оплату електроенергії, природного і скрапленого газу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компенсацію за пільговий проїзд окремих категорій громадян </t>
  </si>
  <si>
    <t xml:space="preserve">Витрати, пов’язані з наданням та обслуговуванням державних пільгових кредитів, наданих індивідуальним сільським забудовникам</t>
  </si>
  <si>
    <t xml:space="preserve">Плата за державну реєстрацію, крім плати за реєстрацію суб’єктів підприємницької діяльності </t>
  </si>
  <si>
    <t>41033800 </t>
  </si>
  <si>
    <t xml:space="preserve">Додаткова дотація з державного бюджету місцевим бюджетам на виплату надбавок за обсяг та якість виконаної роботи медичним працівникам закладів охорони здоров'я, що надають первинну медичну допомогу, у непілотних регіонах</t>
  </si>
  <si>
    <t xml:space="preserve">Субвенція з державного бюджету місцевим бюджетам на забезпечення харчуванням (сніданками) учнів 5-11 класів загальноосвітніх навчальних закладів</t>
  </si>
  <si>
    <t xml:space="preserve">Надання пільгового довгострокового кредиту громадянам на будівництво (реконструкцію) та придбання житла</t>
  </si>
  <si>
    <t xml:space="preserve">Надання державного пільгового кредиту індивідуальним сільським забудовникам</t>
  </si>
  <si>
    <t xml:space="preserve">Субвенція з державного бюджету місцевим бюджетам на проведення виборів депутатів місцевих рад та сільських, селищних, міських голів</t>
  </si>
  <si>
    <t xml:space="preserve">Екологічний податок</t>
  </si>
  <si>
    <t xml:space="preserve">Рентна плата за спеціальне використання лісових ресурсів</t>
  </si>
  <si>
    <t xml:space="preserve">Рентна плата за спеціальне використання води</t>
  </si>
  <si>
    <t xml:space="preserve">Базова дотація</t>
  </si>
  <si>
    <t xml:space="preserve">Медична субвенція з державного бюджету місцевим бюджетам</t>
  </si>
  <si>
    <t xml:space="preserve">Освітня субвенція з державного бюджету місцевим бюджетам</t>
  </si>
  <si>
    <t xml:space="preserve">Субвенція з державного бюджету місцевим бюджетам на часткове фінансування дитячо-юнацьких спортивних шкіл, які до 2015 року отримували підтримку з Фонду соціального страхування з тимчасовоє втрати працездатності</t>
  </si>
  <si>
    <t xml:space="preserve">Стабілізаційна дотація</t>
  </si>
  <si>
    <t xml:space="preserve">Субвенція з державного бюджету місцевим бюджетам на придбання витратних матеріалів для закладів охорони здоров’я та лікарських засобів для інгаляційної анестезії</t>
  </si>
  <si>
    <t xml:space="preserve">про виконання загального фонду обласного бюджету</t>
  </si>
  <si>
    <t>24160100</t>
  </si>
  <si>
    <t xml:space="preserve">Субвенція з державного бюджету місцевим бюджетам на відшкодування вартості лікарських засобів для лікування окремих захворювань</t>
  </si>
  <si>
    <t>41033600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</si>
  <si>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</si>
  <si>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</si>
  <si>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 xml:space="preserve"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</si>
  <si>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41020200</t>
  </si>
  <si>
    <t xml:space="preserve">Код програмної класифікації видатків</t>
  </si>
  <si>
    <t>0100</t>
  </si>
  <si>
    <t>1000</t>
  </si>
  <si>
    <t>2000</t>
  </si>
  <si>
    <t>3000</t>
  </si>
  <si>
    <t>4000</t>
  </si>
  <si>
    <t>5000</t>
  </si>
  <si>
    <t>7300</t>
  </si>
  <si>
    <t>7400</t>
  </si>
  <si>
    <t>7450</t>
  </si>
  <si>
    <t>8100</t>
  </si>
  <si>
    <t>8108</t>
  </si>
  <si>
    <t>8480</t>
  </si>
  <si>
    <t>8510</t>
  </si>
  <si>
    <t>8630</t>
  </si>
  <si>
    <t xml:space="preserve">Проведення місцевих виборів</t>
  </si>
  <si>
    <t xml:space="preserve">Плата за використання інших природних ресурсів  </t>
  </si>
  <si>
    <t xml:space="preserve">Код бюджетної класифікації видатків</t>
  </si>
  <si>
    <t xml:space="preserve"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</si>
  <si>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 xml:space="preserve">Концесійні платежі щодо об’єктів комунальної власності (крім тих, які мають цільове спрямування згідно із законом) </t>
  </si>
  <si>
    <t xml:space="preserve">Державне управління</t>
  </si>
  <si>
    <t>6000</t>
  </si>
  <si>
    <t xml:space="preserve">Житлово-комунальне господарство</t>
  </si>
  <si>
    <t xml:space="preserve"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</t>
  </si>
  <si>
    <t xml:space="preserve"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</si>
  <si>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</si>
  <si>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</si>
  <si>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</si>
  <si>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 xml:space="preserve"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</si>
  <si>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</si>
  <si>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</t>
  </si>
  <si>
    <t xml:space="preserve">Транспорт та транспортна інфраструктура, дорожнє господарство</t>
  </si>
  <si>
    <t xml:space="preserve">Сільське, лісове, рибне господарство та мисливство</t>
  </si>
  <si>
    <t xml:space="preserve">Довгострокові кредити громадянам на будівництво / реконструкцію / придбання житла та їх повернення</t>
  </si>
  <si>
    <t xml:space="preserve">Дотація з місцевого бюджету за рахунок стабілізаційної дотації з державного бюджету</t>
  </si>
  <si>
    <t xml:space="preserve">Нерозподілені трансферти з державного бюджету</t>
  </si>
  <si>
    <t xml:space="preserve">Субвенція з державного бюджету місцевим бюджетам на забезпечення якісної сучасної та доступної загальної середньої освіти "Нова українська школа"</t>
  </si>
  <si>
    <t xml:space="preserve">Субвенція з місцевого бюджету за рахунок залишку коштів освітньої субвенції, що утворилася на початок бюджетного періоду</t>
  </si>
  <si>
    <t xml:space="preserve">Субвенція з місцевого бюджету на формування інфраструктури об’єднаних територіальних громад за рахунок відповідної субвенції з державного бюджету</t>
  </si>
  <si>
    <t xml:space="preserve">Будівництво та регіональний розвиток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</si>
  <si>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</si>
  <si>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 xml:space="preserve">Субвенція з державного бюджету місцевим бюджетам на реалізацію заходів, спрямованих на підвищення якості освіти</t>
  </si>
  <si>
    <t xml:space="preserve">Субвенція з місцевого бюджету за рахунок залишку коштів освітньої субвенції, що утворився на початок бюджетного періоду</t>
  </si>
  <si>
    <t xml:space="preserve"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 державного бюджету</t>
  </si>
  <si>
    <t xml:space="preserve">Частина чистого прибутку (доходу) комунальних унітарних підприємств та їх об’єднань, що вилучається до відповідного місцевого бюджету</t>
  </si>
  <si>
    <t xml:space="preserve">Субвенція з державного бюджету місцевим бюджетам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</si>
  <si>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на утримання об’єктів спільного користування чи ліквідацію негативних наслідків діяльності об’єктів спільного користування </t>
  </si>
  <si>
    <t xml:space="preserve">Інші програми та заходи, пов’язані з економічною діяльністю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</si>
  <si>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</si>
  <si>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 xml:space="preserve">Субвенція з місцевого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</si>
  <si>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 xml:space="preserve"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"гроші ходять за дитиною", оплату послуг із здійснення патронату над дитиною та виплату соціальної допомоги на утримання дитини в сім’ї патронатного вихователя за рахунок відповідної субвенції з державного бюджету </t>
  </si>
  <si>
    <t xml:space="preserve">Субвенція з державного бюджету місцевим бюджетам на будівництво мультифункціональних майданчиків для занять ігровими видами спорту</t>
  </si>
  <si>
    <t xml:space="preserve">Податок та збір на доходи фізичних осіб </t>
  </si>
  <si>
    <t xml:space="preserve"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</si>
  <si>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Субвенція з місцевого бюджету на здійснення переданих видатків у сфері охорони здоров'я за рахунок коштів медичної субвенції</t>
  </si>
  <si>
    <t xml:space="preserve">, що утворилася на початок бюджетного періоду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</si>
  <si>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</si>
  <si>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Субвенція з державного бюджету місцевим бюджетам на здійснення доплат медичним та іншим працівникам закладів охорони здоров'я за рахунок коштів, виділених з фонду боротьби з гострою респіраторною хворобою COVID-19</t>
  </si>
  <si>
    <t xml:space="preserve"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</si>
  <si>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 xml:space="preserve">Субвенція з державного бюджету місцевим бюджетам для забезпечення опорних закладів охорони здоров'я у госпітальних округах медичним обладнанням, а саме системами рентгенівськими діагностичними стаціонарними загального призначення (цифровими) та апаратами ультразвукової діагностики, за рахунок коштів, виділених з фонду боротьби з гострою респіраторною хворобою COVID-19, спричиненою коронавірусом SARS-CoV-2, та її наслідками</t>
  </si>
  <si>
    <t xml:space="preserve">Субвенція з місцевого бюджету на забезпечення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</si>
  <si>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 xml:space="preserve">Субвенція з державного бюджету місцевим бюджетам на забезпечення здійснення деяких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спричиненою коронавірусом SARS-CoV-2, за рахунок коштів, виділених з фонду боротьби з гострою респіраторною хворобою COVID-19, спричиненою коронавірусом SARS-CoV-2, та її наслідками</t>
  </si>
  <si>
    <t xml:space="preserve">Субвенція з місцевого бюджету на здійснення доплат медичним та іншим працівникам закладів охорони здоров’я за рахунок субвенції з державного бюджету</t>
  </si>
  <si>
    <t xml:space="preserve">Субвенція з державного бюджету місцевим бюджетам на реалізацію проєктів з реконструкції, капітального ремонту приймальних відділень в опорних закладах охорони здоров'я у госпітальних округах</t>
  </si>
  <si>
    <t xml:space="preserve">Субвенція з місцевого бюджету на реалізацію проєктів з реконструкції, капітального ремонту приймальних відділень в опорних закладах охорони здоров’я у госпітальних округах за рахунок відповідної субвенції з державного бюджету</t>
  </si>
  <si>
    <t xml:space="preserve"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</si>
  <si>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</si>
  <si>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державного бюджету місцевим бюджетам на реалізацію інфраструктурних проєктів та розвиток об'єктів соціально-культурної сфери</t>
  </si>
  <si>
    <t xml:space="preserve"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</si>
  <si>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 xml:space="preserve">Субвенція з місцевого бюджету на реалізацію інфраструктурних проектів та розвиток об'єктів соціально-культурної сфери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</si>
  <si>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ремонтно-реставраційних та консерваційних робіт пам'яток культурної спадщини, що перебувають у комунальній власності</t>
  </si>
  <si>
    <t xml:space="preserve">Субвенція з державного бюджету місцевим бюджетам на закупівлю опорними закладами охорони здоров'я послуг щодо проектування та встановлення кисневих станцій</t>
  </si>
  <si>
    <t xml:space="preserve">Субвенція з місцевого бюджету на закупівлю опорними закладами охорони здоров'я послуг щодо проектування та встановлення кисневих станцій за рахунок відповідної субвенції з державного бюджету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</si>
  <si>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</si>
  <si>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</si>
  <si>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 xml:space="preserve">Зв'язок, телекомунікації та інформатика</t>
  </si>
  <si>
    <t xml:space="preserve">Інша діяльність</t>
  </si>
  <si>
    <t xml:space="preserve">Інші дотації з місцевого бюджету</t>
  </si>
  <si>
    <t xml:space="preserve">Субвенція з державного бюджету місцевим бюджетам на забезпечення нагальних потреб функціонування держави в умовах воєнного стану</t>
  </si>
  <si>
    <t xml:space="preserve"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</si>
  <si>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 xml:space="preserve"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</si>
  <si>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</si>
  <si>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</si>
  <si>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 xml:space="preserve"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</si>
  <si>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</si>
  <si>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 xml:space="preserve">2. Рентна плата та плата за використання інших природних ресурсів </t>
  </si>
  <si>
    <t xml:space="preserve"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</si>
  <si>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 xml:space="preserve"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</si>
  <si>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 xml:space="preserve">Рентна плата за користування надрами загальнодержавного значення</t>
  </si>
  <si>
    <t xml:space="preserve">тис. гривень</t>
  </si>
  <si>
    <t xml:space="preserve">Володимир ЧЕПІЛЬ </t>
  </si>
  <si>
    <t xml:space="preserve">Директор департаменту фінансів 
обласної військової адміністрації                                               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</si>
  <si>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</si>
  <si>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Субвенції</t>
  </si>
  <si>
    <t>Звіт</t>
  </si>
  <si>
    <t xml:space="preserve"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</si>
  <si>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</si>
  <si>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</si>
  <si>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Субвенція з державного бюджету місцевим бюджетам  на реалізацію публічного інвестиційного проекту із забезпечення житлом  дитячих будинків сімейного типу, дітей-сиріт та дітей, позбавлених батьківського піклування</t>
  </si>
  <si>
    <t xml:space="preserve"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</si>
  <si>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</si>
  <si>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Надходження від орендної плати за користування майновим комплексом та іншим майном, що перебуває в комунальній власності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</si>
  <si>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</si>
  <si>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</si>
  <si>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 xml:space="preserve"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</si>
  <si>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 xml:space="preserve"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</si>
  <si>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</si>
  <si>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</si>
  <si>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</si>
  <si>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</si>
  <si>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</si>
  <si>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 xml:space="preserve"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</si>
  <si>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 xml:space="preserve">Затверджено у бюджеті на 2025 рік з урахуванням змін</t>
  </si>
  <si>
    <t xml:space="preserve"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"Про статус ветеранів війни, гарантії їх соціального захисту",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</si>
  <si>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Затверджено у бюджеті на 2026 рік з урахуванням змін</t>
  </si>
  <si>
    <t xml:space="preserve">Виконано за І квартал 2025 року</t>
  </si>
  <si>
    <t xml:space="preserve">%  виконання  плану 2026 року </t>
  </si>
  <si>
    <t xml:space="preserve">Виконано за І квартал 2026 року</t>
  </si>
  <si>
    <t xml:space="preserve">% виконання І кварталу 2026 року до І кварталу  2025 року</t>
  </si>
  <si>
    <t xml:space="preserve">Тернопільської області за перший квартал 2026 року</t>
  </si>
  <si>
    <t xml:space="preserve">у  4,2 рази</t>
  </si>
  <si>
    <t xml:space="preserve">у  2,5 рази</t>
  </si>
  <si>
    <t xml:space="preserve"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</si>
  <si>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у  2,2 рази</t>
  </si>
  <si>
    <t xml:space="preserve">у 3,4 рази</t>
  </si>
  <si>
    <t xml:space="preserve">у 2 рази</t>
  </si>
  <si>
    <t xml:space="preserve">у 2,6 рази</t>
  </si>
  <si>
    <t xml:space="preserve"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</si>
</sst>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4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_-;\-* #,##0_-;_-* &quot;-&quot;_-;_-@_-"/>
    <numFmt numFmtId="42" formatCode="_-* #,##0\ &quot;₴&quot;_-;\-* #,##0\ &quot;₴&quot;_-;_-* &quot;-&quot;\ &quot;₴&quot;_-;_-@_-"/>
    <numFmt numFmtId="43" formatCode="_-* #,##0.00_-;\-* #,##0.00_-;_-* &quot;-&quot;??_-;_-@_-"/>
    <numFmt numFmtId="44" formatCode="_-* #,##0.00\ &quot;₴&quot;_-;\-* #,##0.00\ &quot;₴&quot;_-;_-* &quot;-&quot;??\ &quot;₴&quot;_-;_-@_-"/>
    <numFmt numFmtId="165" formatCode="#,##0.00_);\-#,##0.00"/>
    <numFmt numFmtId="166" formatCode="#,##0.00000"/>
    <numFmt numFmtId="167" formatCode="#,##0.0000"/>
    <numFmt numFmtId="168" formatCode="#,##0.000"/>
    <numFmt numFmtId="169" formatCode="#,##0.0"/>
    <numFmt numFmtId="170" formatCode="0.000"/>
    <numFmt numFmtId="171" formatCode="0.0000"/>
    <numFmt numFmtId="172" formatCode="0.00000"/>
    <numFmt numFmtId="173" formatCode="0.000000"/>
    <numFmt numFmtId="174" formatCode="[$€-2]\ ###,000_);[Red]\([$€-2]\ ###,000\)"/>
    <numFmt numFmtId="175" formatCode="&quot;Вкл&quot;;&quot;Вкл&quot;;&quot;Выкл&quot;"/>
    <numFmt numFmtId="176" formatCode="&quot;Истина&quot;;&quot;Истина&quot;;&quot;Ложь&quot;"/>
    <numFmt numFmtId="177" formatCode="&quot;Да&quot;;&quot;Да&quot;;&quot;Нет&quot;"/>
    <numFmt numFmtId="178" formatCode="0.0"/>
    <numFmt numFmtId="179" formatCode="_-* #,##0.00\ _к_._-;\-* #,##0.00\ _к_._-;_-* &quot;-&quot;??\ _к_._-;_-@_-"/>
    <numFmt numFmtId="180" formatCode="_-* #,##0.00\ &quot;к.&quot;_-;\-* #,##0.00\ &quot;к.&quot;_-;_-* &quot;-&quot;??\ &quot;к.&quot;_-;_-@_-"/>
    <numFmt numFmtId="181" formatCode="_-* #,##0\ _к_._-;\-* #,##0\ _к_._-;_-* &quot;-&quot;\ _к_._-;_-@_-"/>
    <numFmt numFmtId="182" formatCode="_-* #,##0\ &quot;к.&quot;_-;\-* #,##0\ &quot;к.&quot;_-;_-* &quot;-&quot;\ &quot;к.&quot;_-;_-@_-"/>
    <numFmt numFmtId="183" formatCode="#,##0.00\ &quot;к.&quot;;[Red]\-#,##0.00\ &quot;к.&quot;"/>
    <numFmt numFmtId="184" formatCode="#,##0.00\ &quot;к.&quot;;\-#,##0.00\ &quot;к.&quot;"/>
    <numFmt numFmtId="185" formatCode="#,##0\ &quot;к.&quot;;[Red]\-#,##0\ &quot;к.&quot;"/>
    <numFmt numFmtId="186" formatCode="#,##0\ &quot;к.&quot;;\-#,##0\ &quot;к.&quot;"/>
    <numFmt numFmtId="187" formatCode="_-* #,##0.00\ _г_р_н_._-;\-* #,##0.00\ _г_р_н_._-;_-* &quot;-&quot;??\ _г_р_н_._-;_-@_-"/>
    <numFmt numFmtId="188" formatCode="_-* #,##0.00\ &quot;грн.&quot;_-;\-* #,##0.00\ &quot;грн.&quot;_-;_-* &quot;-&quot;??\ &quot;грн.&quot;_-;_-@_-"/>
    <numFmt numFmtId="189" formatCode="_-* #,##0\ _г_р_н_._-;\-* #,##0\ _г_р_н_._-;_-* &quot;-&quot;\ _г_р_н_._-;_-@_-"/>
    <numFmt numFmtId="190" formatCode="_-* #,##0\ &quot;грн.&quot;_-;\-* #,##0\ &quot;грн.&quot;_-;_-* &quot;-&quot;\ &quot;грн.&quot;_-;_-@_-"/>
    <numFmt numFmtId="191" formatCode="#,##0.00\ &quot;грн.&quot;;[Red]\-#,##0.00\ &quot;грн.&quot;"/>
    <numFmt numFmtId="192" formatCode="#,##0.00\ &quot;грн.&quot;;\-#,##0.00\ &quot;грн.&quot;"/>
    <numFmt numFmtId="193" formatCode="#,##0\ &quot;грн.&quot;;[Red]\-#,##0\ &quot;грн.&quot;"/>
    <numFmt numFmtId="194" formatCode="#,##0\ &quot;грн.&quot;;\-#,##0\ &quot;грн.&quot;"/>
    <numFmt numFmtId="195" formatCode="_-* #,##0.00_р_._-;\-* #,##0.00_р_._-;_-* &quot;-&quot;??_р_._-;_-@_-"/>
    <numFmt numFmtId="196" formatCode="_-* #,##0.00&quot;р.&quot;_-;\-* #,##0.00&quot;р.&quot;_-;_-* &quot;-&quot;??&quot;р.&quot;_-;_-@_-"/>
    <numFmt numFmtId="197" formatCode="_-* #,##0_р_._-;\-* #,##0_р_._-;_-* &quot;-&quot;_р_._-;_-@_-"/>
    <numFmt numFmtId="198" formatCode="_-* #,##0&quot;р.&quot;_-;\-* #,##0&quot;р.&quot;_-;_-* &quot;-&quot;&quot;р.&quot;_-;_-@_-"/>
    <numFmt numFmtId="199" formatCode="#,##0.00&quot;р.&quot;;[Red]\-#,##0.00&quot;р.&quot;"/>
    <numFmt numFmtId="200" formatCode="#,##0.00&quot;р.&quot;;\-#,##0.00&quot;р.&quot;"/>
    <numFmt numFmtId="201" formatCode="#,##0&quot;р.&quot;;[Red]\-#,##0&quot;р.&quot;"/>
    <numFmt numFmtId="202" formatCode="#,##0&quot;р.&quot;;\-#,##0&quot;р.&quot;"/>
    <numFmt numFmtId="203" formatCode="_ * #,##0.00_)_₴_ ;_ * \(#,##0.00\)_₴_ ;_ * &quot;-&quot;??_)_₴_ ;_ @_ "/>
    <numFmt numFmtId="204" formatCode="_ * #,##0.00_)&quot;₴&quot;_ ;_ * \(#,##0.00\)&quot;₴&quot;_ ;_ * &quot;-&quot;??_)&quot;₴&quot;_ ;_ @_ "/>
    <numFmt numFmtId="205" formatCode="_ * #,##0_)_₴_ ;_ * \(#,##0\)_₴_ ;_ * &quot;-&quot;_)_₴_ ;_ @_ "/>
    <numFmt numFmtId="206" formatCode="_ * #,##0_)&quot;₴&quot;_ ;_ * \(#,##0\)&quot;₴&quot;_ ;_ * &quot;-&quot;_)&quot;₴&quot;_ ;_ @_ "/>
    <numFmt numFmtId="207" formatCode="#,##0.00&quot;₴&quot;_);[Red]\(#,##0.00&quot;₴&quot;\)"/>
    <numFmt numFmtId="208" formatCode="#,##0.00&quot;₴&quot;_);\(#,##0.00&quot;₴&quot;\)"/>
    <numFmt numFmtId="209" formatCode="#,##0&quot;₴&quot;_);[Red]\(#,##0&quot;₴&quot;\)"/>
    <numFmt numFmtId="210" formatCode="#,##0&quot;₴&quot;_);\(#,##0&quot;₴&quot;\)"/>
    <numFmt numFmtId="211" formatCode="_-* #,##0.00\ _₴_-;\-* #,##0.00\ _₴_-;_-* &quot;-&quot;??\ _₴_-;_-@_-"/>
    <numFmt numFmtId="212" formatCode="_-* #,##0\ _₴_-;\-* #,##0\ _₴_-;_-* &quot;-&quot;\ _₴_-;_-@_-"/>
    <numFmt numFmtId="213" formatCode="_-* #,##0.00_₴_-;\-* #,##0.00_₴_-;_-* &quot;-&quot;??_₴_-;_-@_-"/>
    <numFmt numFmtId="214" formatCode="_-* #,##0.00&quot;₴&quot;_-;\-* #,##0.00&quot;₴&quot;_-;_-* &quot;-&quot;??&quot;₴&quot;_-;_-@_-"/>
    <numFmt numFmtId="215" formatCode="_-* #,##0_₴_-;\-* #,##0_₴_-;_-* &quot;-&quot;_₴_-;_-@_-"/>
    <numFmt numFmtId="216" formatCode="_-* #,##0&quot;₴&quot;_-;\-* #,##0&quot;₴&quot;_-;_-* &quot;-&quot;&quot;₴&quot;_-;_-@_-"/>
    <numFmt numFmtId="217" formatCode="#,##0.00&quot;₴&quot;;[Red]\-#,##0.00&quot;₴&quot;"/>
    <numFmt numFmtId="218" formatCode="#,##0.00&quot;₴&quot;;\-#,##0.00&quot;₴&quot;"/>
    <numFmt numFmtId="219" formatCode="#,##0&quot;₴&quot;;[Red]\-#,##0&quot;₴&quot;"/>
    <numFmt numFmtId="220" formatCode="#,##0&quot;₴&quot;;\-#,##0&quot;₴&quot;"/>
  </numFmts>
  <fonts count="37">
    <font>
      <sz val="12.000000"/>
      <name val="Times New Roman"/>
    </font>
    <font>
      <b/>
      <sz val="12.000000"/>
      <name val="Times New Roman"/>
    </font>
    <font>
      <i/>
      <sz val="12.000000"/>
      <name val="Times New Roman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name val="Arial"/>
    </font>
    <font>
      <sz val="11.000000"/>
      <color rgb="FF3F3F76"/>
      <name val="Calibri"/>
      <scheme val="minor"/>
    </font>
    <font>
      <sz val="12.000000"/>
      <name val="Times New Roman"/>
    </font>
    <font>
      <sz val="11.000000"/>
      <color rgb="FF006100"/>
      <name val="Calibri"/>
      <scheme val="minor"/>
    </font>
    <font>
      <u/>
      <sz val="8.400000"/>
      <color indexed="4"/>
      <name val="Times New Roman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sz val="12.000000"/>
      <name val="Times New Roman Cyr"/>
    </font>
    <font>
      <u/>
      <sz val="8.400000"/>
      <color indexed="20"/>
      <name val="Times New Roman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b/>
      <sz val="12.000000"/>
      <name val="Times New Roman"/>
    </font>
    <font>
      <b/>
      <sz val="12.000000"/>
      <name val="Times New Roman"/>
    </font>
    <font>
      <b/>
      <sz val="14.000000"/>
      <name val="Times New Roman"/>
    </font>
    <font>
      <sz val="14.000000"/>
      <name val="Times New Roman"/>
    </font>
    <font>
      <b/>
      <i/>
      <sz val="14.000000"/>
      <name val="Times New Roman"/>
    </font>
    <font>
      <sz val="12.000000"/>
      <color indexed="64"/>
      <name val="Times New Roman"/>
    </font>
    <font>
      <sz val="10.000000"/>
      <name val="Times New Roman"/>
    </font>
    <font>
      <b/>
      <i/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b/>
      <sz val="18.000000"/>
      <name val="Times New Roman"/>
    </font>
    <font>
      <sz val="18.000000"/>
      <name val="Times New Roman"/>
    </font>
  </fonts>
  <fills count="35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5"/>
        <bgColor/>
      </patternFill>
    </fill>
    <fill>
      <patternFill patternType="solid">
        <fgColor theme="0" tint="0"/>
        <bgColor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/>
      <diagonal/>
    </border>
  </borders>
  <cellStyleXfs count="65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2" fillId="0" borderId="0" numFmtId="0">
      <alignment horizontal="general" shrinkToFit="0" vertical="bottom" wrapText="0"/>
    </xf>
    <xf fontId="2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3" fillId="2" borderId="0" numFmtId="0">
      <alignment horizontal="general" shrinkToFit="0" vertical="bottom" wrapText="0"/>
    </xf>
    <xf fontId="3" fillId="3" borderId="0" numFmtId="0">
      <alignment horizontal="general" shrinkToFit="0" vertical="bottom" wrapText="0"/>
    </xf>
    <xf fontId="3" fillId="4" borderId="0" numFmtId="0">
      <alignment horizontal="general" shrinkToFit="0" vertical="bottom" wrapText="0"/>
    </xf>
    <xf fontId="3" fillId="5" borderId="0" numFmtId="0">
      <alignment horizontal="general" shrinkToFit="0" vertical="bottom" wrapText="0"/>
    </xf>
    <xf fontId="3" fillId="6" borderId="0" numFmtId="0">
      <alignment horizontal="general" shrinkToFit="0" vertical="bottom" wrapText="0"/>
    </xf>
    <xf fontId="3" fillId="7" borderId="0" numFmtId="0">
      <alignment horizontal="general" shrinkToFit="0" vertical="bottom" wrapText="0"/>
    </xf>
    <xf fontId="3" fillId="8" borderId="0" numFmtId="0">
      <alignment horizontal="general" shrinkToFit="0" vertical="bottom" wrapText="0"/>
    </xf>
    <xf fontId="3" fillId="9" borderId="0" numFmtId="0">
      <alignment horizontal="general" shrinkToFit="0" vertical="bottom" wrapText="0"/>
    </xf>
    <xf fontId="3" fillId="10" borderId="0" numFmtId="0">
      <alignment horizontal="general" shrinkToFit="0" vertical="bottom" wrapText="0"/>
    </xf>
    <xf fontId="3" fillId="11" borderId="0" numFmtId="0">
      <alignment horizontal="general" shrinkToFit="0" vertical="bottom" wrapText="0"/>
    </xf>
    <xf fontId="3" fillId="12" borderId="0" numFmtId="0">
      <alignment horizontal="general" shrinkToFit="0" vertical="bottom" wrapText="0"/>
    </xf>
    <xf fontId="3" fillId="13" borderId="0" numFmtId="0">
      <alignment horizontal="general" shrinkToFit="0" vertical="bottom" wrapText="0"/>
    </xf>
    <xf fontId="4" fillId="14" borderId="0" numFmtId="0">
      <alignment horizontal="general" shrinkToFit="0" vertical="bottom" wrapText="0"/>
    </xf>
    <xf fontId="4" fillId="15" borderId="0" numFmtId="0">
      <alignment horizontal="general" shrinkToFit="0" vertical="bottom" wrapText="0"/>
    </xf>
    <xf fontId="4" fillId="16" borderId="0" numFmtId="0">
      <alignment horizontal="general" shrinkToFit="0" vertical="bottom" wrapText="0"/>
    </xf>
    <xf fontId="4" fillId="17" borderId="0" numFmtId="0">
      <alignment horizontal="general" shrinkToFit="0" vertical="bottom" wrapText="0"/>
    </xf>
    <xf fontId="4" fillId="18" borderId="0" numFmtId="0">
      <alignment horizontal="general" shrinkToFit="0" vertical="bottom" wrapText="0"/>
    </xf>
    <xf fontId="4" fillId="19" borderId="0" numFmtId="0">
      <alignment horizontal="general" shrinkToFit="0" vertical="bottom" wrapText="0"/>
    </xf>
    <xf fontId="5" fillId="0" borderId="0" numFmtId="0">
      <alignment horizontal="general" shrinkToFit="0" vertical="bottom" wrapText="0"/>
    </xf>
    <xf fontId="6" fillId="20" borderId="1" numFmtId="0">
      <alignment horizontal="general" shrinkToFit="0" vertical="bottom" wrapText="0"/>
    </xf>
    <xf fontId="7" fillId="0" borderId="0" numFmtId="9">
      <alignment horizontal="general" shrinkToFit="0" vertical="bottom" wrapText="0"/>
    </xf>
    <xf fontId="8" fillId="21" borderId="0" numFmtId="0">
      <alignment horizontal="general" shrinkToFit="0" vertical="bottom" wrapText="0"/>
    </xf>
    <xf fontId="9" fillId="0" borderId="0" numFmtId="0">
      <alignment horizontal="general" shrinkToFit="0" vertical="top" wrapText="0"/>
    </xf>
    <xf fontId="7" fillId="0" borderId="0" numFmtId="196">
      <alignment horizontal="general" shrinkToFit="0" vertical="bottom" wrapText="0"/>
    </xf>
    <xf fontId="7" fillId="0" borderId="0" numFmtId="198">
      <alignment horizontal="general" shrinkToFit="0" vertical="bottom" wrapText="0"/>
    </xf>
    <xf fontId="10" fillId="0" borderId="2" numFmtId="0">
      <alignment horizontal="general" shrinkToFit="0" vertical="bottom" wrapText="0"/>
    </xf>
    <xf fontId="11" fillId="0" borderId="3" numFmtId="0">
      <alignment horizontal="general" shrinkToFit="0" vertical="bottom" wrapText="0"/>
    </xf>
    <xf fontId="12" fillId="0" borderId="4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0" borderId="5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23" borderId="0" numFmtId="0">
      <alignment horizontal="general" shrinkToFit="0" vertical="bottom" wrapText="0"/>
    </xf>
    <xf fontId="4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14" fillId="28" borderId="6" numFmtId="0">
      <alignment horizontal="general" shrinkToFit="0" vertical="bottom" wrapText="0"/>
    </xf>
    <xf fontId="15" fillId="0" borderId="0" numFmtId="0">
      <alignment horizontal="general" shrinkToFit="0" vertical="bottom" wrapText="0"/>
    </xf>
    <xf fontId="16" fillId="29" borderId="0" numFmtId="0">
      <alignment horizontal="general" shrinkToFit="0" vertical="bottom" wrapText="0"/>
    </xf>
    <xf fontId="17" fillId="30" borderId="1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19" fillId="0" borderId="0" numFmtId="0">
      <alignment horizontal="general" shrinkToFit="0" vertical="top" wrapText="0"/>
    </xf>
    <xf fontId="20" fillId="0" borderId="7" numFmtId="0">
      <alignment horizontal="general" shrinkToFit="0" vertical="bottom" wrapText="0"/>
    </xf>
    <xf fontId="21" fillId="31" borderId="0" numFmtId="0">
      <alignment horizontal="general" shrinkToFit="0" vertical="bottom" wrapText="0"/>
    </xf>
    <xf fontId="7" fillId="32" borderId="8" numFmtId="0">
      <alignment horizontal="general" shrinkToFit="0" vertical="bottom" wrapText="0"/>
    </xf>
    <xf fontId="22" fillId="30" borderId="9" numFmtId="0">
      <alignment horizontal="general" shrinkToFit="0" vertical="bottom" wrapText="0"/>
    </xf>
    <xf fontId="23" fillId="0" borderId="0" numFmtId="0">
      <alignment horizontal="general" shrinkToFit="0" vertical="bottom" wrapText="0"/>
    </xf>
    <xf fontId="24" fillId="0" borderId="0" numFmtId="0">
      <alignment horizontal="general" shrinkToFit="0" vertical="bottom" wrapText="0"/>
    </xf>
    <xf fontId="7" fillId="0" borderId="0" numFmtId="195">
      <alignment horizontal="general" shrinkToFit="0" vertical="bottom" wrapText="0"/>
    </xf>
    <xf fontId="7" fillId="0" borderId="0" numFmtId="197">
      <alignment horizontal="general" shrinkToFit="0" vertical="bottom" wrapText="0"/>
    </xf>
  </cellStyleXfs>
  <cellXfs count="75">
    <xf fontId="0" fillId="0" borderId="0" numFmtId="0" xfId="0" applyNumberFormat="0" applyFont="0" applyFill="0" applyBorder="0" applyAlignment="0">
      <alignment horizontal="general" shrinkToFit="0" vertical="bottom" wrapText="0"/>
    </xf>
    <xf fontId="1" fillId="0" borderId="0" numFmtId="0" xfId="0" applyNumberFormat="0" applyFont="1" applyFill="0" applyBorder="0" applyAlignment="1">
      <alignment horizontal="general" shrinkToFit="0" vertical="center" wrapText="0"/>
    </xf>
    <xf fontId="25" fillId="0" borderId="0" numFmtId="0" xfId="0" applyNumberFormat="0" applyFont="1" applyFill="0" applyBorder="0" applyAlignment="1">
      <alignment horizontal="left" shrinkToFit="0" vertical="top" wrapText="1"/>
    </xf>
    <xf fontId="26" fillId="0" borderId="0" numFmtId="0" xfId="0" applyNumberFormat="0" applyFont="1" applyFill="0" applyBorder="0" applyAlignment="1">
      <alignment horizontal="general" shrinkToFit="0" vertical="top" wrapText="1"/>
    </xf>
    <xf fontId="27" fillId="0" borderId="0" numFmtId="0" xfId="0" applyNumberFormat="0" applyFont="1" applyFill="0" applyBorder="1" applyAlignment="1">
      <alignment horizontal="left" shrinkToFit="0" vertical="top" wrapText="1"/>
    </xf>
    <xf fontId="1" fillId="0" borderId="0" numFmtId="0" xfId="0" applyNumberFormat="0" applyFont="1" applyFill="0" applyBorder="0" applyAlignment="1">
      <alignment horizontal="left" shrinkToFit="0" vertical="center" wrapText="1"/>
    </xf>
    <xf fontId="0" fillId="0" borderId="0" numFmtId="0" xfId="0" applyNumberFormat="0" applyFont="0" applyFill="0" applyBorder="1" applyAlignment="0">
      <alignment horizontal="general" shrinkToFit="0" vertical="bottom" wrapText="0"/>
    </xf>
    <xf fontId="27" fillId="0" borderId="0" numFmtId="0" xfId="0" applyNumberFormat="0" applyFont="1" applyFill="0" applyBorder="1" applyAlignment="1">
      <alignment horizontal="center" shrinkToFit="0" vertical="center" wrapText="0"/>
    </xf>
    <xf fontId="0" fillId="0" borderId="0" numFmtId="169" xfId="0" applyNumberFormat="1" applyFont="0" applyFill="0" applyBorder="0" applyAlignment="0">
      <alignment horizontal="general" shrinkToFit="0" vertical="bottom" wrapText="0"/>
    </xf>
    <xf fontId="28" fillId="0" borderId="10" numFmtId="0" xfId="0" applyNumberFormat="0" applyFont="1" applyFill="0" applyBorder="1" applyAlignment="1">
      <alignment horizontal="center" shrinkToFit="0" vertical="center" wrapText="1"/>
    </xf>
    <xf fontId="28" fillId="0" borderId="10" numFmtId="0" xfId="0" applyNumberFormat="0" applyFont="1" applyFill="1" applyBorder="1" applyAlignment="1">
      <alignment horizontal="center" shrinkToFit="0" vertical="center" wrapText="1"/>
    </xf>
    <xf fontId="27" fillId="0" borderId="10" numFmtId="169" xfId="0" applyNumberFormat="1" applyFont="1" applyFill="1" applyBorder="1" applyAlignment="1">
      <alignment horizontal="center" shrinkToFit="0" vertical="center" wrapText="1"/>
    </xf>
    <xf fontId="28" fillId="0" borderId="10" numFmtId="169" xfId="0" applyNumberFormat="1" applyFont="1" applyFill="0" applyBorder="1" applyAlignment="1">
      <alignment horizontal="center" shrinkToFit="0" vertical="center" wrapText="1"/>
    </xf>
    <xf fontId="28" fillId="0" borderId="10" numFmtId="169" xfId="0" applyNumberFormat="1" applyFont="1" applyFill="1" applyBorder="1" applyAlignment="1">
      <alignment horizontal="center" shrinkToFit="0" vertical="center" wrapText="1"/>
    </xf>
    <xf fontId="29" fillId="0" borderId="10" numFmtId="0" xfId="0" applyNumberFormat="0" applyFont="1" applyFill="1" applyBorder="1" applyAlignment="1">
      <alignment horizontal="center" shrinkToFit="0" vertical="center" wrapText="1"/>
    </xf>
    <xf fontId="28" fillId="0" borderId="10" numFmtId="0" xfId="0" applyNumberFormat="0" applyFont="1" applyFill="1" applyBorder="1" applyAlignment="1">
      <alignment horizontal="left" shrinkToFit="0" vertical="center" wrapText="1"/>
    </xf>
    <xf fontId="28" fillId="0" borderId="10" numFmtId="178" xfId="0" applyNumberFormat="1" applyFont="1" applyFill="1" applyBorder="1" applyAlignment="1">
      <alignment horizontal="left" shrinkToFit="0" vertical="center" wrapText="1"/>
    </xf>
    <xf fontId="27" fillId="0" borderId="10" numFmtId="0" xfId="0" applyNumberFormat="0" applyFont="1" applyFill="1" applyBorder="1" applyAlignment="1">
      <alignment horizontal="center" shrinkToFit="0" vertical="center" wrapText="1"/>
    </xf>
    <xf fontId="28" fillId="0" borderId="10" numFmtId="0" xfId="0" applyNumberFormat="0" applyFont="1" applyFill="0" applyBorder="1" applyAlignment="1">
      <alignment horizontal="left" shrinkToFit="0" vertical="center" wrapText="1"/>
    </xf>
    <xf fontId="27" fillId="0" borderId="10" numFmtId="0" xfId="0" applyNumberFormat="0" applyFont="1" applyFill="1" applyBorder="1" applyAlignment="1">
      <alignment horizontal="left" shrinkToFit="0" vertical="center" wrapText="1"/>
    </xf>
    <xf fontId="26" fillId="0" borderId="0" numFmtId="0" xfId="0" applyNumberFormat="0" applyFont="1" applyFill="0" applyBorder="0" applyAlignment="0">
      <alignment horizontal="general" shrinkToFit="0" vertical="bottom" wrapText="0"/>
    </xf>
    <xf fontId="7" fillId="0" borderId="10" numFmtId="0" xfId="0" applyNumberFormat="0" applyFont="1" applyFill="0" applyBorder="1" applyAlignment="1">
      <alignment horizontal="center" shrinkToFit="0" vertical="center" wrapText="1"/>
    </xf>
    <xf fontId="7" fillId="0" borderId="10" numFmtId="0" xfId="0" applyNumberFormat="0" applyFont="1" applyFill="1" applyBorder="1" applyAlignment="1">
      <alignment horizontal="center" shrinkToFit="0" vertical="center" wrapText="1"/>
    </xf>
    <xf fontId="7" fillId="0" borderId="10" numFmtId="0" xfId="0" applyNumberFormat="1" applyFont="1" applyFill="1" applyBorder="1" applyAlignment="1">
      <alignment horizontal="center" shrinkToFit="0" vertical="center" wrapText="1"/>
    </xf>
    <xf fontId="1" fillId="0" borderId="10" numFmtId="0" xfId="0" applyNumberFormat="0" applyFont="1" applyFill="1" applyBorder="1" applyAlignment="1">
      <alignment horizontal="center" shrinkToFit="0" vertical="center" wrapText="1"/>
    </xf>
    <xf fontId="30" fillId="0" borderId="10" numFmtId="0" xfId="0" applyNumberFormat="0" applyFont="1" applyFill="1" applyBorder="1" applyAlignment="1">
      <alignment horizontal="center" shrinkToFit="0" vertical="center" wrapText="0"/>
    </xf>
    <xf fontId="7" fillId="0" borderId="10" numFmtId="0" xfId="0" applyNumberFormat="0" applyFont="1" applyFill="1" applyBorder="1" applyAlignment="1">
      <alignment horizontal="center" shrinkToFit="0" vertical="center" wrapText="1"/>
    </xf>
    <xf fontId="30" fillId="0" borderId="10" numFmtId="0" xfId="0" applyNumberFormat="0" applyFont="1" applyFill="1" applyBorder="1" applyAlignment="1">
      <alignment horizontal="center" shrinkToFit="0" vertical="center" wrapText="1"/>
    </xf>
    <xf fontId="7" fillId="0" borderId="0" numFmtId="0" xfId="0" applyNumberFormat="0" applyFont="1" applyFill="0" applyBorder="0" applyAlignment="1">
      <alignment horizontal="center" shrinkToFit="0" vertical="center" wrapText="0"/>
    </xf>
    <xf fontId="1" fillId="0" borderId="10" numFmtId="0" xfId="0" applyNumberFormat="0" applyFont="1" applyFill="1" applyBorder="1" applyAlignment="1">
      <alignment horizontal="center" shrinkToFit="0" vertical="center" wrapText="0"/>
    </xf>
    <xf fontId="7" fillId="0" borderId="10" numFmtId="0" xfId="0" applyNumberFormat="0" applyFont="1" applyFill="1" applyBorder="1" applyAlignment="1">
      <alignment horizontal="center" shrinkToFit="0" vertical="center" wrapText="0"/>
    </xf>
    <xf fontId="7" fillId="0" borderId="0" numFmtId="0" xfId="0" applyNumberFormat="0" applyFont="1" applyFill="0" applyBorder="0" applyAlignment="1">
      <alignment horizontal="center" shrinkToFit="0" vertical="center" wrapText="0"/>
    </xf>
    <xf fontId="7" fillId="0" borderId="0" numFmtId="0" xfId="0" applyNumberFormat="0" applyFont="1" applyFill="0" applyBorder="1" applyAlignment="1">
      <alignment horizontal="center" shrinkToFit="0" vertical="center" wrapText="0"/>
    </xf>
    <xf fontId="28" fillId="0" borderId="10" numFmtId="0" xfId="0" applyNumberFormat="1" applyFont="1" applyFill="1" applyBorder="1" applyAlignment="1">
      <alignment horizontal="left" shrinkToFit="0" vertical="center" wrapText="1"/>
    </xf>
    <xf fontId="0" fillId="0" borderId="0" numFmtId="0" xfId="0" applyNumberFormat="0" applyFont="0" applyFill="1" applyBorder="0" applyAlignment="0">
      <alignment horizontal="general" shrinkToFit="0" vertical="bottom" wrapText="0"/>
    </xf>
    <xf fontId="31" fillId="0" borderId="10" numFmtId="0" xfId="0" applyNumberFormat="0" applyFont="1" applyFill="1" applyBorder="1" applyAlignment="1">
      <alignment horizontal="center" shrinkToFit="0" vertical="center" wrapText="1"/>
    </xf>
    <xf fontId="27" fillId="0" borderId="10" numFmtId="49" xfId="0" applyNumberFormat="1" applyFont="1" applyFill="1" applyBorder="1" applyAlignment="1">
      <alignment horizontal="left" shrinkToFit="0" vertical="center" wrapText="1"/>
    </xf>
    <xf fontId="27" fillId="0" borderId="10" numFmtId="0" xfId="0" applyNumberFormat="0" applyFont="1" applyFill="0" applyBorder="1" applyAlignment="1">
      <alignment horizontal="center" shrinkToFit="0" vertical="center" wrapText="1"/>
    </xf>
    <xf fontId="1" fillId="0" borderId="0" numFmtId="178" xfId="0" applyNumberFormat="1" applyFont="1" applyFill="1" applyBorder="1" applyAlignment="1">
      <alignment horizontal="center" shrinkToFit="0" vertical="center" wrapText="0"/>
    </xf>
    <xf fontId="0" fillId="0" borderId="0" numFmtId="0" xfId="0" applyNumberFormat="0" applyFont="0" applyFill="1" applyBorder="1" applyAlignment="0">
      <alignment horizontal="general" shrinkToFit="0" vertical="bottom" wrapText="0"/>
    </xf>
    <xf fontId="27" fillId="0" borderId="0" numFmtId="0" xfId="0" applyNumberFormat="0" applyFont="1" applyFill="1" applyBorder="1" applyAlignment="1">
      <alignment horizontal="general" shrinkToFit="0" vertical="top" wrapText="1"/>
    </xf>
    <xf fontId="26" fillId="0" borderId="0" numFmtId="0" xfId="0" applyNumberFormat="0" applyFont="1" applyFill="1" applyBorder="0" applyAlignment="1">
      <alignment horizontal="general" shrinkToFit="0" vertical="top" wrapText="1"/>
    </xf>
    <xf fontId="0" fillId="0" borderId="10" numFmtId="0" xfId="0" applyNumberFormat="0" applyFont="1" applyFill="1" applyBorder="1" applyAlignment="1">
      <alignment horizontal="center" shrinkToFit="0" vertical="center" wrapText="0"/>
    </xf>
    <xf fontId="7" fillId="0" borderId="10" numFmtId="0" xfId="0" applyNumberFormat="0" applyFont="1" applyFill="1" applyBorder="1" applyAlignment="1">
      <alignment horizontal="center" shrinkToFit="0" vertical="center" wrapText="1"/>
    </xf>
    <xf fontId="0" fillId="33" borderId="0" numFmtId="0" xfId="0" applyNumberFormat="0" applyFont="0" applyFill="1" applyBorder="0" applyAlignment="0">
      <alignment horizontal="general" shrinkToFit="0" vertical="bottom" wrapText="0"/>
    </xf>
    <xf fontId="30" fillId="34" borderId="10" numFmtId="0" xfId="0" applyNumberFormat="0" applyFont="1" applyFill="1" applyBorder="1" applyAlignment="1">
      <alignment horizontal="center" shrinkToFit="0" vertical="center" wrapText="0"/>
    </xf>
    <xf fontId="28" fillId="34" borderId="10" numFmtId="0" xfId="0" applyNumberFormat="0" applyFont="1" applyFill="1" applyBorder="1" applyAlignment="1">
      <alignment horizontal="left" shrinkToFit="0" vertical="center" wrapText="1"/>
    </xf>
    <xf fontId="28" fillId="34" borderId="10" numFmtId="169" xfId="0" applyNumberFormat="1" applyFont="1" applyFill="1" applyBorder="1" applyAlignment="1">
      <alignment horizontal="center" shrinkToFit="0" vertical="center" wrapText="1"/>
    </xf>
    <xf fontId="0" fillId="34" borderId="0" numFmtId="0" xfId="0" applyNumberFormat="0" applyFont="0" applyFill="1" applyBorder="0" applyAlignment="0">
      <alignment horizontal="general" shrinkToFit="0" vertical="bottom" wrapText="0"/>
    </xf>
    <xf fontId="28" fillId="34" borderId="10" numFmtId="169" xfId="0" applyNumberFormat="1" applyFont="1" applyFill="1" applyBorder="1" applyAlignment="1">
      <alignment horizontal="left" shrinkToFit="0" vertical="center" wrapText="1"/>
    </xf>
    <xf fontId="30" fillId="0" borderId="0" numFmtId="0" xfId="0" applyNumberFormat="0" applyFont="1" applyFill="1" applyBorder="1" applyAlignment="1">
      <alignment horizontal="center" shrinkToFit="0" vertical="center" wrapText="1"/>
    </xf>
    <xf fontId="27" fillId="0" borderId="0" numFmtId="0" xfId="0" applyNumberFormat="0" applyFont="1" applyFill="1" applyBorder="1" applyAlignment="1">
      <alignment horizontal="left" shrinkToFit="0" vertical="center" wrapText="1"/>
    </xf>
    <xf fontId="27" fillId="0" borderId="0" numFmtId="169" xfId="0" applyNumberFormat="1" applyFont="1" applyFill="1" applyBorder="1" applyAlignment="1">
      <alignment horizontal="center" shrinkToFit="0" vertical="center" wrapText="1"/>
    </xf>
    <xf fontId="32" fillId="0" borderId="0" numFmtId="0" xfId="0" applyNumberFormat="0" applyFont="1" applyFill="0" applyBorder="0" applyAlignment="1">
      <alignment horizontal="right" shrinkToFit="0" vertical="bottom" wrapText="0"/>
    </xf>
    <xf fontId="32" fillId="0" borderId="0" numFmtId="0" xfId="0" applyNumberFormat="0" applyFont="1" applyFill="0" applyBorder="0" applyAlignment="1">
      <alignment horizontal="center" shrinkToFit="0" vertical="bottom" wrapText="0"/>
    </xf>
    <xf fontId="28" fillId="0" borderId="11" numFmtId="169" xfId="0" applyNumberFormat="1" applyFont="1" applyFill="1" applyBorder="1" applyAlignment="1">
      <alignment horizontal="center" shrinkToFit="0" vertical="center" wrapText="1"/>
    </xf>
    <xf fontId="33" fillId="0" borderId="10" numFmtId="0" xfId="0" applyNumberFormat="0" applyFont="1" applyFill="1" applyBorder="1" applyAlignment="1">
      <alignment horizontal="left" shrinkToFit="0" vertical="center" wrapText="1"/>
    </xf>
    <xf fontId="33" fillId="0" borderId="10" numFmtId="169" xfId="0" applyNumberFormat="1" applyFont="1" applyFill="1" applyBorder="1" applyAlignment="1">
      <alignment horizontal="center" shrinkToFit="0" vertical="center" wrapText="1"/>
    </xf>
    <xf fontId="33" fillId="0" borderId="10" numFmtId="169" xfId="0" applyNumberFormat="1" applyFont="1" applyFill="0" applyBorder="1" applyAlignment="1">
      <alignment horizontal="center" shrinkToFit="0" vertical="center" wrapText="1"/>
    </xf>
    <xf fontId="33" fillId="0" borderId="10" numFmtId="169" xfId="0" applyNumberFormat="1" applyFont="1" applyFill="1" applyBorder="1" applyAlignment="1">
      <alignment horizontal="center" shrinkToFit="0" vertical="center" wrapText="0"/>
    </xf>
    <xf fontId="34" fillId="0" borderId="10" numFmtId="0" xfId="0" applyNumberFormat="0" applyFont="1" applyFill="1" applyBorder="1" applyAlignment="1">
      <alignment horizontal="left" shrinkToFit="0" vertical="center" wrapText="1"/>
    </xf>
    <xf fontId="34" fillId="0" borderId="10" numFmtId="169" xfId="0" applyNumberFormat="1" applyFont="1" applyFill="1" applyBorder="1" applyAlignment="1">
      <alignment horizontal="center" shrinkToFit="0" vertical="center" wrapText="1"/>
    </xf>
    <xf fontId="33" fillId="0" borderId="10" numFmtId="0" xfId="56" applyNumberFormat="0" applyFont="1" applyFill="1" applyBorder="1" applyAlignment="1" applyProtection="1">
      <alignment horizontal="left" shrinkToFit="0" vertical="center" wrapText="1"/>
    </xf>
    <xf fontId="33" fillId="0" borderId="10" numFmtId="0" xfId="0" applyNumberFormat="1" applyFont="1" applyFill="1" applyBorder="1" applyAlignment="1">
      <alignment horizontal="left" shrinkToFit="0" vertical="center" wrapText="1"/>
    </xf>
    <xf fontId="33" fillId="0" borderId="10" numFmtId="0" xfId="0" applyNumberFormat="0" applyFont="1" applyFill="0" applyBorder="1" applyAlignment="1">
      <alignment horizontal="left" shrinkToFit="0" vertical="center" wrapText="1"/>
    </xf>
    <xf fontId="33" fillId="0" borderId="10" numFmtId="0" xfId="0" applyNumberFormat="0" applyFont="1" applyFill="1" applyBorder="1" applyAlignment="1" applyProtection="1">
      <alignment horizontal="left" shrinkToFit="0" vertical="top" wrapText="1"/>
    </xf>
    <xf fontId="0" fillId="0" borderId="10" numFmtId="0" xfId="0" applyNumberFormat="0" applyFont="0" applyFill="0" applyBorder="1" applyAlignment="0">
      <alignment horizontal="general" shrinkToFit="0" vertical="bottom" wrapText="0"/>
    </xf>
    <xf fontId="35" fillId="0" borderId="0" numFmtId="0" xfId="0" applyNumberFormat="0" applyFont="1" applyFill="0" applyBorder="0" applyAlignment="1">
      <alignment horizontal="center" shrinkToFit="0" vertical="center" wrapText="0"/>
    </xf>
    <xf fontId="36" fillId="0" borderId="0" numFmtId="49" xfId="0" applyNumberFormat="1" applyFont="1" applyFill="0" applyBorder="0" applyAlignment="1">
      <alignment horizontal="center" shrinkToFit="0" vertical="top" wrapText="0"/>
    </xf>
    <xf fontId="35" fillId="0" borderId="0" numFmtId="49" xfId="0" applyNumberFormat="1" applyFont="1" applyFill="0" applyBorder="0" applyAlignment="1">
      <alignment horizontal="center" shrinkToFit="0" vertical="top" wrapText="0"/>
    </xf>
    <xf fontId="35" fillId="0" borderId="0" numFmtId="49" xfId="0" applyNumberFormat="1" applyFont="1" applyFill="0" applyBorder="0" applyAlignment="1">
      <alignment horizontal="center" shrinkToFit="0" vertical="top" wrapText="0"/>
    </xf>
    <xf fontId="26" fillId="0" borderId="0" numFmtId="0" xfId="0" applyNumberFormat="0" applyFont="1" applyFill="0" applyBorder="0" applyAlignment="0">
      <alignment horizontal="general" shrinkToFit="0" vertical="bottom" wrapText="0"/>
    </xf>
    <xf fontId="27" fillId="0" borderId="0" numFmtId="0" xfId="0" applyNumberFormat="0" applyFont="1" applyFill="0" applyBorder="1" applyAlignment="1">
      <alignment horizontal="right" shrinkToFit="0" vertical="bottom" wrapText="0"/>
    </xf>
    <xf fontId="27" fillId="0" borderId="0" numFmtId="0" xfId="0" applyNumberFormat="0" applyFont="1" applyFill="0" applyBorder="1" applyAlignment="1">
      <alignment horizontal="left" shrinkToFit="0" vertical="bottom" wrapText="1"/>
    </xf>
    <xf fontId="7" fillId="0" borderId="0" numFmtId="0" xfId="0" applyNumberFormat="0" applyFont="1" applyFill="0" applyBorder="0" applyAlignment="1">
      <alignment horizontal="left" shrinkToFit="0" vertical="center" wrapText="1"/>
    </xf>
  </cellXfs>
  <cellStyles count="51">
    <cellStyle name="20% – колірна тема 1" xfId="15" builtinId="30"/>
    <cellStyle name="20% – колірна тема 2" xfId="16" builtinId="34"/>
    <cellStyle name="20% – колірна тема 3" xfId="17" builtinId="38"/>
    <cellStyle name="20% – колірна тема 4" xfId="18" builtinId="42"/>
    <cellStyle name="20% – колірна тема 5" xfId="19" builtinId="46"/>
    <cellStyle name="20% – колірна тема 6" xfId="20" builtinId="50"/>
    <cellStyle name="40% – колірна тема 1" xfId="21" builtinId="31"/>
    <cellStyle name="40% – колірна тема 2" xfId="22" builtinId="35"/>
    <cellStyle name="40% – колірна тема 3" xfId="23" builtinId="39"/>
    <cellStyle name="40% – колірна тема 4" xfId="24" builtinId="43"/>
    <cellStyle name="40% – колірна тема 5" xfId="25" builtinId="47"/>
    <cellStyle name="40% – колірна тема 6" xfId="26" builtinId="51"/>
    <cellStyle name="60% – колірна тема 1" xfId="27" builtinId="32"/>
    <cellStyle name="60% – колірна тема 2" xfId="28" builtinId="36"/>
    <cellStyle name="60% – колірна тема 3" xfId="29" builtinId="40"/>
    <cellStyle name="60% – колірна тема 4" xfId="30" builtinId="44"/>
    <cellStyle name="60% – колірна тема 5" xfId="31" builtinId="48"/>
    <cellStyle name="60% – колірна тема 6" xfId="32" builtinId="52"/>
    <cellStyle name="Normal_Доходи" xfId="33"/>
    <cellStyle name="Ввід" xfId="34" builtinId="20"/>
    <cellStyle name="Відсотковий" xfId="35" builtinId="5"/>
    <cellStyle name="Гарний" xfId="36" builtinId="26"/>
    <cellStyle name="Гіперпосилання" xfId="37" builtinId="8"/>
    <cellStyle name="Грошовий" xfId="38" builtinId="4"/>
    <cellStyle name="Грошовий [0]" xfId="39" builtinId="7"/>
    <cellStyle name="Заголовок 1" xfId="40" builtinId="16"/>
    <cellStyle name="Заголовок 2" xfId="41" builtinId="17"/>
    <cellStyle name="Заголовок 3" xfId="42" builtinId="18"/>
    <cellStyle name="Заголовок 4" xfId="43" builtinId="19"/>
    <cellStyle name="Звичайний" xfId="0" builtinId="0"/>
    <cellStyle name="Зв&amp;apos;язана клітинка" xfId="44" builtinId="24"/>
    <cellStyle name="Колірна тема 1" xfId="45" builtinId="29"/>
    <cellStyle name="Колірна тема 2" xfId="46" builtinId="33"/>
    <cellStyle name="Колірна тема 3" xfId="47" builtinId="37"/>
    <cellStyle name="Колірна тема 4" xfId="48" builtinId="41"/>
    <cellStyle name="Колірна тема 5" xfId="49" builtinId="45"/>
    <cellStyle name="Колірна тема 6" xfId="50" builtinId="49"/>
    <cellStyle name="Контрольна клітинка" xfId="51" builtinId="23"/>
    <cellStyle name="Назва" xfId="52" builtinId="15"/>
    <cellStyle name="Нейтральний" xfId="53" builtinId="28"/>
    <cellStyle name="Обчислення" xfId="54" builtinId="22"/>
    <cellStyle name="Обычный_ZV1PIV98" xfId="55"/>
    <cellStyle name="Переглянуте гіперпосилання" xfId="56" builtinId="9"/>
    <cellStyle name="Підсумок" xfId="57" builtinId="25"/>
    <cellStyle name="Поганий" xfId="58" builtinId="27"/>
    <cellStyle name="Примітка" xfId="59" builtinId="10"/>
    <cellStyle name="Результат" xfId="60" builtinId="21"/>
    <cellStyle name="Текст попередження" xfId="61" builtinId="11"/>
    <cellStyle name="Текст пояснення" xfId="62" builtinId="53"/>
    <cellStyle name="Фінансовий" xfId="63" builtinId="3"/>
    <cellStyle name="Фінансовий [0]" xfId="64" builtinId="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zoomScale="80" workbookViewId="0">
      <pane xSplit="2" ySplit="8" topLeftCell="C9" activePane="bottomRight" state="frozen"/>
      <selection pane="topRight" activeCell="C1" sqref="C1"/>
      <selection pane="bottomLeft" activeCell="A14" sqref="A14"/>
      <selection pane="bottomRight" activeCell="O51" sqref="O51"/>
    </sheetView>
  </sheetViews>
  <sheetFormatPr baseColWidth="8" defaultRowHeight="15.75" customHeight="1"/>
  <cols>
    <col customWidth="1" min="1" max="1" style="31" width="14.375"/>
    <col customWidth="1" min="2" max="2" width="126.5"/>
    <col customWidth="1" min="3" max="3" width="14.625"/>
    <col customWidth="1" min="4" max="4" width="13.625"/>
    <col customWidth="1" min="5" max="5" width="14.625"/>
    <col customWidth="1" min="6" max="6" width="13.75"/>
    <col customWidth="1" min="7" max="7" width="12.125"/>
    <col customWidth="1" min="8" max="8" width="14.125"/>
  </cols>
  <sheetData>
    <row r="1" ht="15.75">
      <c r="A1" s="28"/>
    </row>
    <row r="2" ht="23.25">
      <c r="A2" s="68"/>
      <c r="B2" s="68"/>
      <c r="C2" s="68"/>
      <c r="D2" s="68"/>
      <c r="E2" s="68"/>
      <c r="F2" s="68"/>
      <c r="G2" s="68"/>
      <c r="H2" s="68"/>
    </row>
    <row r="3" ht="27" customHeight="1">
      <c r="A3" s="69" t="s">
        <v>166</v>
      </c>
      <c r="B3" s="70"/>
      <c r="C3" s="70"/>
      <c r="D3" s="70"/>
      <c r="E3" s="70"/>
      <c r="F3" s="70"/>
      <c r="G3" s="70"/>
      <c r="H3" s="70"/>
    </row>
    <row r="4" ht="22.5">
      <c r="A4" s="69" t="s">
        <v>64</v>
      </c>
      <c r="B4" s="69"/>
      <c r="C4" s="69"/>
      <c r="D4" s="69"/>
      <c r="E4" s="69"/>
      <c r="F4" s="69"/>
      <c r="G4" s="69"/>
      <c r="H4" s="69"/>
    </row>
    <row r="5" ht="22.5">
      <c r="A5" s="67" t="s">
        <v>191</v>
      </c>
      <c r="B5" s="67"/>
      <c r="C5" s="67"/>
      <c r="D5" s="67"/>
      <c r="E5" s="67"/>
      <c r="F5" s="67"/>
      <c r="G5" s="67"/>
      <c r="H5" s="67"/>
    </row>
    <row r="6" ht="15.75">
      <c r="A6" s="28"/>
      <c r="H6" s="53" t="s">
        <v>161</v>
      </c>
    </row>
    <row r="7" ht="0.75" hidden="1" customHeight="1">
      <c r="A7" s="28"/>
      <c r="B7" s="1"/>
      <c r="C7" s="1"/>
      <c r="D7" s="1"/>
    </row>
    <row r="8" ht="91.5" customHeight="1">
      <c r="A8" s="21" t="s">
        <v>28</v>
      </c>
      <c r="B8" s="37" t="s">
        <v>0</v>
      </c>
      <c r="C8" s="9" t="s">
        <v>184</v>
      </c>
      <c r="D8" s="9" t="s">
        <v>187</v>
      </c>
      <c r="E8" s="9" t="s">
        <v>186</v>
      </c>
      <c r="F8" s="9" t="s">
        <v>189</v>
      </c>
      <c r="G8" s="10" t="s">
        <v>188</v>
      </c>
      <c r="H8" s="9" t="s">
        <v>190</v>
      </c>
    </row>
    <row r="9" ht="19.5">
      <c r="A9" s="29">
        <v>10000000</v>
      </c>
      <c r="B9" s="14" t="s">
        <v>1</v>
      </c>
      <c r="C9" s="11">
        <f>SUM(C10,C13,C19,C22)</f>
        <v>1331815.0999999999</v>
      </c>
      <c r="D9" s="11">
        <f>SUM(D10,D13,)</f>
        <v>308876.79999999999</v>
      </c>
      <c r="E9" s="11">
        <f>SUM(E10,E13,E19,E22)</f>
        <v>1460494.6000000001</v>
      </c>
      <c r="F9" s="11">
        <f>SUM(F10,F13,F19,F22)</f>
        <v>382000.26500000001</v>
      </c>
      <c r="G9" s="11">
        <f>ROUND(F9/E9*100,1)</f>
        <v>26.199999999999999</v>
      </c>
      <c r="H9" s="11">
        <f t="shared" ref="H9:H28" si="0">ROUND(F9/D9*100,1)</f>
        <v>123.7</v>
      </c>
    </row>
    <row r="10" ht="18.75">
      <c r="A10" s="29">
        <v>11000000</v>
      </c>
      <c r="B10" s="36" t="s">
        <v>43</v>
      </c>
      <c r="C10" s="11">
        <f>SUM(C11:C12)</f>
        <v>1320655.0999999999</v>
      </c>
      <c r="D10" s="11">
        <f>SUM(D11:D12)</f>
        <v>306308.70000000001</v>
      </c>
      <c r="E10" s="11">
        <f>SUM(E11:E12)</f>
        <v>1448191.6000000001</v>
      </c>
      <c r="F10" s="11">
        <f>SUM(F11:F12)</f>
        <v>378871.12099999998</v>
      </c>
      <c r="G10" s="11">
        <f>ROUND(F10/E10*100,1)</f>
        <v>26.199999999999999</v>
      </c>
      <c r="H10" s="11">
        <f t="shared" si="0"/>
        <v>123.7</v>
      </c>
    </row>
    <row r="11" ht="18.75">
      <c r="A11" s="30">
        <v>11010000</v>
      </c>
      <c r="B11" s="15" t="s">
        <v>124</v>
      </c>
      <c r="C11" s="12">
        <v>1185716.2</v>
      </c>
      <c r="D11" s="12">
        <v>256271</v>
      </c>
      <c r="E11" s="12">
        <v>1303291.6000000001</v>
      </c>
      <c r="F11" s="12">
        <v>322645.90299999999</v>
      </c>
      <c r="G11" s="13">
        <f>ROUND(F11/E11*100,1)</f>
        <v>24.800000000000001</v>
      </c>
      <c r="H11" s="13">
        <f t="shared" si="0"/>
        <v>125.90000000000001</v>
      </c>
    </row>
    <row r="12" ht="18.75">
      <c r="A12" s="30">
        <v>11020000</v>
      </c>
      <c r="B12" s="15" t="s">
        <v>2</v>
      </c>
      <c r="C12" s="12">
        <v>134938.89999999999</v>
      </c>
      <c r="D12" s="12">
        <v>50037.699999999997</v>
      </c>
      <c r="E12" s="12">
        <v>144900</v>
      </c>
      <c r="F12" s="12">
        <v>56225.218000000001</v>
      </c>
      <c r="G12" s="13">
        <f>ROUND(F12/E12*100,1)</f>
        <v>38.799999999999997</v>
      </c>
      <c r="H12" s="13">
        <f t="shared" si="0"/>
        <v>112.40000000000001</v>
      </c>
    </row>
    <row r="13" ht="16.5" customHeight="1">
      <c r="A13" s="29">
        <v>13000000</v>
      </c>
      <c r="B13" s="19" t="s">
        <v>157</v>
      </c>
      <c r="C13" s="11">
        <f>SUM(C14:C18)</f>
        <v>11160</v>
      </c>
      <c r="D13" s="11">
        <f>SUM(D14:D22)</f>
        <v>2568.0999999999999</v>
      </c>
      <c r="E13" s="11">
        <f>SUM(E14:E18)</f>
        <v>12303</v>
      </c>
      <c r="F13" s="11">
        <f>SUM(F14:F18)</f>
        <v>3129.1440000000002</v>
      </c>
      <c r="G13" s="11">
        <f>ROUND(F13/E13*100,1)</f>
        <v>25.399999999999999</v>
      </c>
      <c r="H13" s="11">
        <f t="shared" si="0"/>
        <v>121.8</v>
      </c>
    </row>
    <row r="14" ht="15.75" hidden="1" customHeight="1">
      <c r="A14" s="30">
        <v>13010000</v>
      </c>
      <c r="B14" s="15" t="s">
        <v>56</v>
      </c>
      <c r="C14" s="12"/>
      <c r="D14" s="12"/>
      <c r="E14" s="12"/>
      <c r="F14" s="12"/>
      <c r="G14" s="13"/>
      <c r="H14" s="13"/>
    </row>
    <row r="15" ht="18.75">
      <c r="A15" s="30">
        <v>13020000</v>
      </c>
      <c r="B15" s="15" t="s">
        <v>57</v>
      </c>
      <c r="C15" s="12">
        <v>5520</v>
      </c>
      <c r="D15" s="12">
        <v>1326</v>
      </c>
      <c r="E15" s="12">
        <v>5603</v>
      </c>
      <c r="F15" s="12">
        <v>1296.8979999999999</v>
      </c>
      <c r="G15" s="13">
        <f>ROUND(F15/E15*100,1)</f>
        <v>23.100000000000001</v>
      </c>
      <c r="H15" s="13">
        <f t="shared" si="0"/>
        <v>97.799999999999997</v>
      </c>
    </row>
    <row r="16" ht="20.25" customHeight="1">
      <c r="A16" s="30">
        <v>13030000</v>
      </c>
      <c r="B16" s="15" t="s">
        <v>160</v>
      </c>
      <c r="C16" s="12">
        <v>5640</v>
      </c>
      <c r="D16" s="12">
        <v>1242.0999999999999</v>
      </c>
      <c r="E16" s="12">
        <v>6700</v>
      </c>
      <c r="F16" s="12">
        <v>1832.2460000000001</v>
      </c>
      <c r="G16" s="13">
        <f t="shared" ref="G16:G80" si="1">ROUND(F16/E16*100,1)</f>
        <v>27.300000000000001</v>
      </c>
      <c r="H16" s="13">
        <f t="shared" si="0"/>
        <v>147.5</v>
      </c>
    </row>
    <row r="17" ht="12" hidden="1" customHeight="1">
      <c r="A17" s="30">
        <v>13050000</v>
      </c>
      <c r="B17" s="15" t="s">
        <v>13</v>
      </c>
      <c r="C17" s="13"/>
      <c r="D17" s="13"/>
      <c r="E17" s="13"/>
      <c r="F17" s="13"/>
      <c r="G17" s="13" t="e">
        <f t="shared" si="1"/>
        <v>#DIV/0!</v>
      </c>
      <c r="H17" s="13" t="e">
        <f t="shared" si="0"/>
        <v>#DIV/0!</v>
      </c>
    </row>
    <row r="18" ht="0.75" hidden="1" customHeight="1">
      <c r="A18" s="30">
        <v>13070000</v>
      </c>
      <c r="B18" s="15" t="s">
        <v>88</v>
      </c>
      <c r="C18" s="13"/>
      <c r="D18" s="12"/>
      <c r="E18" s="13"/>
      <c r="F18" s="13"/>
      <c r="G18" s="13"/>
      <c r="H18" s="13"/>
    </row>
    <row r="19" ht="6" hidden="1" customHeight="1">
      <c r="A19" s="29">
        <v>14000000</v>
      </c>
      <c r="B19" s="19" t="s">
        <v>16</v>
      </c>
      <c r="C19" s="11"/>
      <c r="D19" s="11"/>
      <c r="E19" s="11"/>
      <c r="F19" s="11"/>
      <c r="G19" s="13" t="e">
        <f t="shared" si="1"/>
        <v>#DIV/0!</v>
      </c>
      <c r="H19" s="13" t="e">
        <f t="shared" si="0"/>
        <v>#DIV/0!</v>
      </c>
    </row>
    <row r="20" ht="8.25" hidden="1" customHeight="1">
      <c r="A20" s="30">
        <v>14060200</v>
      </c>
      <c r="B20" s="15" t="s">
        <v>17</v>
      </c>
      <c r="C20" s="13"/>
      <c r="D20" s="13"/>
      <c r="E20" s="13"/>
      <c r="F20" s="13"/>
      <c r="G20" s="13" t="e">
        <f t="shared" si="1"/>
        <v>#DIV/0!</v>
      </c>
      <c r="H20" s="13" t="e">
        <f t="shared" si="0"/>
        <v>#DIV/0!</v>
      </c>
    </row>
    <row r="21" ht="8.25" hidden="1" customHeight="1">
      <c r="A21" s="30">
        <v>14060900</v>
      </c>
      <c r="B21" s="15" t="s">
        <v>48</v>
      </c>
      <c r="C21" s="13"/>
      <c r="D21" s="13"/>
      <c r="E21" s="13"/>
      <c r="F21" s="13"/>
      <c r="G21" s="13" t="e">
        <f t="shared" si="1"/>
        <v>#DIV/0!</v>
      </c>
      <c r="H21" s="13" t="e">
        <f t="shared" si="0"/>
        <v>#DIV/0!</v>
      </c>
    </row>
    <row r="22" ht="8.25" hidden="1" customHeight="1">
      <c r="A22" s="30">
        <v>19010000</v>
      </c>
      <c r="B22" s="15" t="s">
        <v>55</v>
      </c>
      <c r="C22" s="13"/>
      <c r="D22" s="13"/>
      <c r="E22" s="12"/>
      <c r="F22" s="12"/>
      <c r="G22" s="13" t="e">
        <f t="shared" si="1"/>
        <v>#DIV/0!</v>
      </c>
      <c r="H22" s="13" t="e">
        <f t="shared" si="0"/>
        <v>#DIV/0!</v>
      </c>
    </row>
    <row r="23" ht="19.5">
      <c r="A23" s="29">
        <v>20000000</v>
      </c>
      <c r="B23" s="14" t="s">
        <v>3</v>
      </c>
      <c r="C23" s="11">
        <f>SUM(C24,C29,C34)</f>
        <v>26090</v>
      </c>
      <c r="D23" s="11">
        <f>SUM(D24,D29,D34)</f>
        <v>5668.1999999999998</v>
      </c>
      <c r="E23" s="11">
        <f>SUM(E24,E29,E34)</f>
        <v>31043.400000000001</v>
      </c>
      <c r="F23" s="11">
        <f>SUM(F24,F29,F34)</f>
        <v>9629.2419999999984</v>
      </c>
      <c r="G23" s="11">
        <f t="shared" si="1"/>
        <v>31</v>
      </c>
      <c r="H23" s="11">
        <f t="shared" si="0"/>
        <v>169.90000000000001</v>
      </c>
    </row>
    <row r="24" ht="18.75">
      <c r="A24" s="29">
        <v>21000000</v>
      </c>
      <c r="B24" s="19" t="s">
        <v>4</v>
      </c>
      <c r="C24" s="11">
        <f>SUM(C25:C28)</f>
        <v>1490</v>
      </c>
      <c r="D24" s="11">
        <f>SUM(D25:D28)</f>
        <v>563.89999999999998</v>
      </c>
      <c r="E24" s="11">
        <f>SUM(E25:E28)</f>
        <v>740</v>
      </c>
      <c r="F24" s="11">
        <f>SUM(F25:F28)</f>
        <v>137.512</v>
      </c>
      <c r="G24" s="11">
        <f t="shared" si="1"/>
        <v>18.600000000000001</v>
      </c>
      <c r="H24" s="13">
        <f t="shared" si="0"/>
        <v>24.399999999999999</v>
      </c>
    </row>
    <row r="25" ht="37.5">
      <c r="A25" s="30">
        <v>21010300</v>
      </c>
      <c r="B25" s="15" t="s">
        <v>116</v>
      </c>
      <c r="C25" s="12">
        <v>890</v>
      </c>
      <c r="D25" s="12">
        <v>106.40000000000001</v>
      </c>
      <c r="E25" s="12">
        <v>240</v>
      </c>
      <c r="F25" s="12">
        <v>66.307000000000002</v>
      </c>
      <c r="G25" s="13">
        <f t="shared" si="1"/>
        <v>27.600000000000001</v>
      </c>
      <c r="H25" s="13">
        <f t="shared" si="0"/>
        <v>62.299999999999997</v>
      </c>
    </row>
    <row r="26" ht="18.75" hidden="1">
      <c r="A26" s="30">
        <v>21050000</v>
      </c>
      <c r="B26" s="15" t="s">
        <v>26</v>
      </c>
      <c r="C26" s="12"/>
      <c r="D26" s="12"/>
      <c r="E26" s="12"/>
      <c r="F26" s="12"/>
      <c r="G26" s="13"/>
      <c r="H26" s="13"/>
    </row>
    <row r="27" ht="18.75">
      <c r="A27" s="30">
        <v>21080500</v>
      </c>
      <c r="B27" s="15" t="s">
        <v>21</v>
      </c>
      <c r="C27" s="12">
        <v>600</v>
      </c>
      <c r="D27" s="12">
        <v>450.5</v>
      </c>
      <c r="E27" s="12">
        <v>500</v>
      </c>
      <c r="F27" s="12">
        <v>63.767000000000003</v>
      </c>
      <c r="G27" s="13">
        <f t="shared" si="1"/>
        <v>12.800000000000001</v>
      </c>
      <c r="H27" s="13">
        <f t="shared" si="0"/>
        <v>14.199999999999999</v>
      </c>
    </row>
    <row r="28" ht="37.5">
      <c r="A28" s="30">
        <v>21081700</v>
      </c>
      <c r="B28" s="15" t="s">
        <v>164</v>
      </c>
      <c r="C28" s="12"/>
      <c r="D28" s="12">
        <v>7</v>
      </c>
      <c r="E28" s="12"/>
      <c r="F28" s="12">
        <v>7.4379999999999997</v>
      </c>
      <c r="G28" s="13"/>
      <c r="H28" s="13">
        <f t="shared" si="0"/>
        <v>106.3</v>
      </c>
    </row>
    <row r="29" ht="18.75">
      <c r="A29" s="29">
        <v>22000000</v>
      </c>
      <c r="B29" s="19" t="s">
        <v>27</v>
      </c>
      <c r="C29" s="11">
        <f>SUM(C30:C33)</f>
        <v>23492</v>
      </c>
      <c r="D29" s="11">
        <f>SUM(D30:D33)</f>
        <v>4341.3000000000002</v>
      </c>
      <c r="E29" s="11">
        <f>SUM(E30:E33)</f>
        <v>29303.400000000001</v>
      </c>
      <c r="F29" s="11">
        <f>SUM(F30:F33)</f>
        <v>7588.9259999999995</v>
      </c>
      <c r="G29" s="11">
        <f t="shared" si="1"/>
        <v>25.899999999999999</v>
      </c>
      <c r="H29" s="11">
        <f t="shared" ref="H29:H35" si="2">ROUND(F29/D29*100,1)</f>
        <v>174.80000000000001</v>
      </c>
    </row>
    <row r="30" ht="18.75">
      <c r="A30" s="30">
        <v>22010000</v>
      </c>
      <c r="B30" s="15" t="s">
        <v>37</v>
      </c>
      <c r="C30" s="12">
        <v>23250</v>
      </c>
      <c r="D30" s="12">
        <v>4267.3000000000002</v>
      </c>
      <c r="E30" s="12">
        <v>29028.400000000001</v>
      </c>
      <c r="F30" s="12">
        <v>7492.2439999999997</v>
      </c>
      <c r="G30" s="13">
        <f t="shared" si="1"/>
        <v>25.800000000000001</v>
      </c>
      <c r="H30" s="13">
        <f t="shared" si="2"/>
        <v>175.59999999999999</v>
      </c>
    </row>
    <row r="31" ht="37.5">
      <c r="A31" s="30">
        <v>22080400</v>
      </c>
      <c r="B31" s="15" t="s">
        <v>173</v>
      </c>
      <c r="C31" s="12">
        <v>200</v>
      </c>
      <c r="D31" s="12">
        <v>57.5</v>
      </c>
      <c r="E31" s="12">
        <v>165</v>
      </c>
      <c r="F31" s="12">
        <v>84.903999999999996</v>
      </c>
      <c r="G31" s="13">
        <f t="shared" si="1"/>
        <v>51.5</v>
      </c>
      <c r="H31" s="13">
        <f t="shared" si="2"/>
        <v>147.69999999999999</v>
      </c>
    </row>
    <row r="32" ht="18.75" hidden="1">
      <c r="A32" s="30">
        <v>22120000</v>
      </c>
      <c r="B32" s="15" t="s">
        <v>22</v>
      </c>
      <c r="C32" s="12"/>
      <c r="D32" s="12"/>
      <c r="E32" s="12"/>
      <c r="F32" s="12"/>
      <c r="G32" s="13" t="e">
        <f t="shared" si="1"/>
        <v>#DIV/0!</v>
      </c>
      <c r="H32" s="13" t="e">
        <f t="shared" si="2"/>
        <v>#DIV/0!</v>
      </c>
    </row>
    <row r="33" ht="56.25">
      <c r="A33" s="30">
        <v>22130000</v>
      </c>
      <c r="B33" s="15" t="s">
        <v>90</v>
      </c>
      <c r="C33" s="12">
        <v>42</v>
      </c>
      <c r="D33" s="12">
        <v>16.5</v>
      </c>
      <c r="E33" s="12">
        <v>110</v>
      </c>
      <c r="F33" s="12">
        <v>11.778</v>
      </c>
      <c r="G33" s="13">
        <f t="shared" si="1"/>
        <v>10.699999999999999</v>
      </c>
      <c r="H33" s="13">
        <f t="shared" si="2"/>
        <v>71.400000000000006</v>
      </c>
    </row>
    <row r="34" ht="18.75">
      <c r="A34" s="29">
        <v>24000000</v>
      </c>
      <c r="B34" s="19" t="s">
        <v>18</v>
      </c>
      <c r="C34" s="11">
        <f>SUM(C35:C37)</f>
        <v>1108</v>
      </c>
      <c r="D34" s="11">
        <f>SUM(D35:D37)</f>
        <v>763</v>
      </c>
      <c r="E34" s="11">
        <f>SUM(E35:E37)</f>
        <v>1000</v>
      </c>
      <c r="F34" s="11">
        <f>SUM(F35:F37)</f>
        <v>1902.8040000000001</v>
      </c>
      <c r="G34" s="11">
        <f t="shared" si="1"/>
        <v>190.30000000000001</v>
      </c>
      <c r="H34" s="11" t="s">
        <v>193</v>
      </c>
    </row>
    <row r="35" ht="37.5" hidden="1">
      <c r="A35" s="29">
        <v>24030000</v>
      </c>
      <c r="B35" s="15" t="s">
        <v>36</v>
      </c>
      <c r="C35" s="13"/>
      <c r="D35" s="11"/>
      <c r="E35" s="11"/>
      <c r="F35" s="11"/>
      <c r="G35" s="11" t="e">
        <f t="shared" si="1"/>
        <v>#DIV/0!</v>
      </c>
      <c r="H35" s="13" t="e">
        <f t="shared" si="2"/>
        <v>#DIV/0!</v>
      </c>
    </row>
    <row r="36" ht="18.75">
      <c r="A36" s="30">
        <v>24060000</v>
      </c>
      <c r="B36" s="15" t="s">
        <v>21</v>
      </c>
      <c r="C36" s="12">
        <v>1108</v>
      </c>
      <c r="D36" s="12">
        <v>763</v>
      </c>
      <c r="E36" s="12">
        <v>1000</v>
      </c>
      <c r="F36" s="12">
        <v>1902.8040000000001</v>
      </c>
      <c r="G36" s="13">
        <f t="shared" si="1"/>
        <v>190.30000000000001</v>
      </c>
      <c r="H36" s="13" t="s">
        <v>193</v>
      </c>
    </row>
    <row r="37" ht="18.75" hidden="1">
      <c r="A37" s="30" t="s">
        <v>65</v>
      </c>
      <c r="B37" s="15" t="s">
        <v>91</v>
      </c>
      <c r="C37" s="12"/>
      <c r="D37" s="12"/>
      <c r="E37" s="12"/>
      <c r="F37" s="12"/>
      <c r="G37" s="13"/>
      <c r="H37" s="13"/>
    </row>
    <row r="38" ht="18" customHeight="1">
      <c r="A38" s="30"/>
      <c r="B38" s="19" t="s">
        <v>14</v>
      </c>
      <c r="C38" s="11">
        <f>SUM(C9,C23)</f>
        <v>1357905.0999999999</v>
      </c>
      <c r="D38" s="11">
        <f>SUM(D9,D23)</f>
        <v>314545</v>
      </c>
      <c r="E38" s="11">
        <f>SUM(E9,E23)</f>
        <v>1491538</v>
      </c>
      <c r="F38" s="11">
        <f>SUM(F9,F23)</f>
        <v>391629.50699999998</v>
      </c>
      <c r="G38" s="11">
        <f t="shared" si="1"/>
        <v>26.300000000000001</v>
      </c>
      <c r="H38" s="11">
        <f>ROUND(F38/D38*100,1)</f>
        <v>124.5</v>
      </c>
    </row>
    <row r="39" ht="19.5">
      <c r="A39" s="29">
        <v>40000000</v>
      </c>
      <c r="B39" s="14" t="s">
        <v>5</v>
      </c>
      <c r="C39" s="11">
        <f>C40+C53</f>
        <v>919175.90000000002</v>
      </c>
      <c r="D39" s="11">
        <f>D40+D53</f>
        <v>129902.7</v>
      </c>
      <c r="E39" s="11">
        <f>E40+E53</f>
        <v>573111.59999999998</v>
      </c>
      <c r="F39" s="11">
        <f>F40+F53</f>
        <v>168206.17999999999</v>
      </c>
      <c r="G39" s="11">
        <f t="shared" si="1"/>
        <v>29.300000000000001</v>
      </c>
      <c r="H39" s="11">
        <f>ROUND(F39/D39*100,1)</f>
        <v>129.5</v>
      </c>
    </row>
    <row r="40" ht="18.75">
      <c r="A40" s="29">
        <v>41020000</v>
      </c>
      <c r="B40" s="19" t="s">
        <v>19</v>
      </c>
      <c r="C40" s="11">
        <f>C41+C42+C43+C44+C45+C46+C47+C48+C49+C50+C51</f>
        <v>220182.40000000002</v>
      </c>
      <c r="D40" s="11">
        <f>D41+D42+D43+D44+D45+D46+D47+D48+D49+D50+D51</f>
        <v>54984.400000000009</v>
      </c>
      <c r="E40" s="11">
        <f>E41+E42+E43+E44+E45+E46+E47+E48+E49+E50+E51+E52</f>
        <v>247644.39999999999</v>
      </c>
      <c r="F40" s="11">
        <f>F41+F42+F43+F44+F45+F46+F47+F48+F49+F50+F51+F52</f>
        <v>61911.339999999997</v>
      </c>
      <c r="G40" s="11">
        <f t="shared" si="1"/>
        <v>25</v>
      </c>
      <c r="H40" s="11">
        <f>ROUND(F40/D40*100,1)</f>
        <v>112.59999999999999</v>
      </c>
    </row>
    <row r="41" ht="18.75">
      <c r="A41" s="22">
        <v>41020100</v>
      </c>
      <c r="B41" s="15" t="s">
        <v>58</v>
      </c>
      <c r="C41" s="12">
        <v>114027.89999999999</v>
      </c>
      <c r="D41" s="12">
        <v>28506.900000000001</v>
      </c>
      <c r="E41" s="12">
        <v>117907.8</v>
      </c>
      <c r="F41" s="12">
        <v>29477.139999999999</v>
      </c>
      <c r="G41" s="13">
        <f t="shared" si="1"/>
        <v>25</v>
      </c>
      <c r="H41" s="13">
        <f>ROUND(F41/D41*100,1)</f>
        <v>103.40000000000001</v>
      </c>
    </row>
    <row r="42" ht="37.5">
      <c r="A42" s="22" t="s">
        <v>71</v>
      </c>
      <c r="B42" s="15" t="s">
        <v>70</v>
      </c>
      <c r="C42" s="12">
        <v>102371.3</v>
      </c>
      <c r="D42" s="12">
        <v>25592.700000000001</v>
      </c>
      <c r="E42" s="12">
        <v>102954.2</v>
      </c>
      <c r="F42" s="12">
        <v>25738.5</v>
      </c>
      <c r="G42" s="13">
        <f t="shared" si="1"/>
        <v>25</v>
      </c>
      <c r="H42" s="13">
        <f>ROUND(F42/D42*100,1)</f>
        <v>100.59999999999999</v>
      </c>
    </row>
    <row r="43" ht="1.1499999999999999" hidden="1" customHeight="1">
      <c r="A43" s="23">
        <v>41020600</v>
      </c>
      <c r="B43" s="16" t="s">
        <v>62</v>
      </c>
      <c r="C43" s="12"/>
      <c r="D43" s="12"/>
      <c r="E43" s="12"/>
      <c r="F43" s="12"/>
      <c r="G43" s="13"/>
      <c r="H43" s="13"/>
    </row>
    <row r="44" ht="13.15" hidden="1" customHeight="1">
      <c r="A44" s="22">
        <v>41021100</v>
      </c>
      <c r="B44" s="15" t="s">
        <v>23</v>
      </c>
      <c r="C44" s="13"/>
      <c r="D44" s="12"/>
      <c r="E44" s="13"/>
      <c r="F44" s="13"/>
      <c r="G44" s="13" t="e">
        <f t="shared" si="1"/>
        <v>#DIV/0!</v>
      </c>
      <c r="H44" s="13" t="e">
        <f t="shared" ref="H44:H53" si="3">ROUND(F44/D44*100,1)</f>
        <v>#DIV/0!</v>
      </c>
    </row>
    <row r="45" ht="56.25" hidden="1">
      <c r="A45" s="23">
        <v>41021100</v>
      </c>
      <c r="B45" s="15" t="s">
        <v>146</v>
      </c>
      <c r="C45" s="13"/>
      <c r="D45" s="12"/>
      <c r="E45" s="13"/>
      <c r="F45" s="13"/>
      <c r="G45" s="13"/>
      <c r="H45" s="13"/>
    </row>
    <row r="46" ht="14.449999999999999" hidden="1" customHeight="1">
      <c r="A46" s="22">
        <v>41021200</v>
      </c>
      <c r="B46" s="15" t="s">
        <v>30</v>
      </c>
      <c r="C46" s="12"/>
      <c r="D46" s="12"/>
      <c r="E46" s="12"/>
      <c r="F46" s="13"/>
      <c r="G46" s="13" t="e">
        <f t="shared" si="1"/>
        <v>#DIV/0!</v>
      </c>
      <c r="H46" s="13" t="e">
        <f t="shared" si="3"/>
        <v>#DIV/0!</v>
      </c>
    </row>
    <row r="47" ht="18" hidden="1" customHeight="1">
      <c r="A47" s="22">
        <v>41021300</v>
      </c>
      <c r="B47" s="15" t="s">
        <v>31</v>
      </c>
      <c r="C47" s="12"/>
      <c r="D47" s="12"/>
      <c r="E47" s="12"/>
      <c r="F47" s="12"/>
      <c r="G47" s="13" t="e">
        <f t="shared" si="1"/>
        <v>#DIV/0!</v>
      </c>
      <c r="H47" s="13" t="e">
        <f t="shared" si="3"/>
        <v>#DIV/0!</v>
      </c>
    </row>
    <row r="48" ht="7.1500000000000004" hidden="1" customHeight="1">
      <c r="A48" s="22">
        <v>41021600</v>
      </c>
      <c r="B48" s="15" t="s">
        <v>44</v>
      </c>
      <c r="C48" s="12"/>
      <c r="D48" s="12"/>
      <c r="E48" s="12"/>
      <c r="F48" s="13"/>
      <c r="G48" s="13" t="e">
        <f t="shared" si="1"/>
        <v>#DIV/0!</v>
      </c>
      <c r="H48" s="13" t="e">
        <f t="shared" si="3"/>
        <v>#DIV/0!</v>
      </c>
    </row>
    <row r="49" ht="12" hidden="1" customHeight="1">
      <c r="A49" s="22">
        <v>41021700</v>
      </c>
      <c r="B49" s="15" t="s">
        <v>24</v>
      </c>
      <c r="C49" s="13"/>
      <c r="D49" s="12"/>
      <c r="E49" s="13"/>
      <c r="F49" s="13"/>
      <c r="G49" s="13" t="e">
        <f t="shared" si="1"/>
        <v>#DIV/0!</v>
      </c>
      <c r="H49" s="13" t="e">
        <f t="shared" si="3"/>
        <v>#DIV/0!</v>
      </c>
    </row>
    <row r="50" ht="14.449999999999999" hidden="1" customHeight="1">
      <c r="A50" s="22">
        <v>41021800</v>
      </c>
      <c r="B50" s="15" t="s">
        <v>32</v>
      </c>
      <c r="C50" s="13"/>
      <c r="D50" s="12"/>
      <c r="E50" s="13"/>
      <c r="F50" s="13"/>
      <c r="G50" s="13" t="e">
        <f t="shared" si="1"/>
        <v>#DIV/0!</v>
      </c>
      <c r="H50" s="13" t="e">
        <f t="shared" si="3"/>
        <v>#DIV/0!</v>
      </c>
    </row>
    <row r="51" ht="56.25">
      <c r="A51" s="22">
        <v>41021300</v>
      </c>
      <c r="B51" s="15" t="s">
        <v>158</v>
      </c>
      <c r="C51" s="13">
        <v>3783.1999999999998</v>
      </c>
      <c r="D51" s="12">
        <v>884.79999999999995</v>
      </c>
      <c r="E51" s="13"/>
      <c r="F51" s="13"/>
      <c r="G51" s="13"/>
      <c r="H51" s="13"/>
    </row>
    <row r="52" ht="56.25">
      <c r="A52" s="22">
        <v>41021400</v>
      </c>
      <c r="B52" s="15" t="s">
        <v>199</v>
      </c>
      <c r="C52" s="13"/>
      <c r="D52" s="12"/>
      <c r="E52" s="13">
        <v>26782.400000000001</v>
      </c>
      <c r="F52" s="13">
        <v>6695.6999999999998</v>
      </c>
      <c r="G52" s="13">
        <f t="shared" si="1"/>
        <v>25</v>
      </c>
      <c r="H52" s="13"/>
    </row>
    <row r="53" ht="18.75">
      <c r="A53" s="24">
        <v>41030000</v>
      </c>
      <c r="B53" s="19" t="s">
        <v>165</v>
      </c>
      <c r="C53" s="11">
        <f>SUM(C54:C104)</f>
        <v>698993.5</v>
      </c>
      <c r="D53" s="11">
        <f>SUM(D54:D104)</f>
        <v>74918.299999999988</v>
      </c>
      <c r="E53" s="11">
        <f>SUM(E54:E104)</f>
        <v>325467.20000000001</v>
      </c>
      <c r="F53" s="11">
        <f>SUM(F54:F104)</f>
        <v>106294.84000000001</v>
      </c>
      <c r="G53" s="11">
        <f t="shared" si="1"/>
        <v>32.700000000000003</v>
      </c>
      <c r="H53" s="11">
        <f t="shared" si="3"/>
        <v>141.90000000000001</v>
      </c>
    </row>
    <row r="54" ht="9" hidden="1" customHeight="1">
      <c r="A54" s="43">
        <v>41030300</v>
      </c>
      <c r="B54" s="15" t="s">
        <v>113</v>
      </c>
      <c r="C54" s="13"/>
      <c r="D54" s="13"/>
      <c r="E54" s="13"/>
      <c r="F54" s="13"/>
      <c r="G54" s="13"/>
      <c r="H54" s="13"/>
    </row>
    <row r="55" ht="14.25" hidden="1" customHeight="1">
      <c r="A55" s="43">
        <v>41030400</v>
      </c>
      <c r="B55" s="15" t="s">
        <v>135</v>
      </c>
      <c r="C55" s="13"/>
      <c r="D55" s="13"/>
      <c r="E55" s="13"/>
      <c r="F55" s="13"/>
      <c r="G55" s="13"/>
      <c r="H55" s="13"/>
    </row>
    <row r="56" ht="169.5" hidden="1" customHeight="1">
      <c r="A56" s="43">
        <v>41030500</v>
      </c>
      <c r="B56" s="15" t="s">
        <v>156</v>
      </c>
      <c r="C56" s="13"/>
      <c r="D56" s="12"/>
      <c r="E56" s="13"/>
      <c r="F56" s="13"/>
      <c r="G56" s="13"/>
      <c r="H56" s="13"/>
    </row>
    <row r="57" ht="169.5" customHeight="1">
      <c r="A57" s="43">
        <v>41030800</v>
      </c>
      <c r="B57" s="15" t="s">
        <v>185</v>
      </c>
      <c r="C57" s="13">
        <v>109360.60000000001</v>
      </c>
      <c r="D57" s="12"/>
      <c r="E57" s="13"/>
      <c r="F57" s="13"/>
      <c r="G57" s="13"/>
      <c r="H57" s="13"/>
    </row>
    <row r="58" ht="40.5" customHeight="1">
      <c r="A58" s="22">
        <v>41030900</v>
      </c>
      <c r="B58" s="15" t="s">
        <v>170</v>
      </c>
      <c r="C58" s="12">
        <v>21217.599999999999</v>
      </c>
      <c r="D58" s="12">
        <v>344.39999999999998</v>
      </c>
      <c r="E58" s="12"/>
      <c r="F58" s="12"/>
      <c r="G58" s="13"/>
      <c r="H58" s="13"/>
    </row>
    <row r="59" ht="34.5" customHeight="1">
      <c r="A59" s="22">
        <v>41031100</v>
      </c>
      <c r="B59" s="33" t="s">
        <v>181</v>
      </c>
      <c r="C59" s="12">
        <v>1292.5999999999999</v>
      </c>
      <c r="D59" s="12"/>
      <c r="E59" s="12">
        <v>2170</v>
      </c>
      <c r="F59" s="12">
        <v>1302</v>
      </c>
      <c r="G59" s="13">
        <f>ROUND(F59/E59*100,1)</f>
        <v>60</v>
      </c>
      <c r="H59" s="13"/>
    </row>
    <row r="60" ht="26.25" hidden="1" customHeight="1">
      <c r="A60" s="22">
        <v>41031200</v>
      </c>
      <c r="B60" s="46" t="s">
        <v>150</v>
      </c>
      <c r="C60" s="12"/>
      <c r="D60" s="47"/>
      <c r="E60" s="12"/>
      <c r="F60" s="12"/>
      <c r="G60" s="13"/>
      <c r="H60" s="13"/>
    </row>
    <row r="61" ht="30" hidden="1" customHeight="1">
      <c r="A61" s="22">
        <v>41031300</v>
      </c>
      <c r="B61" s="15" t="s">
        <v>117</v>
      </c>
      <c r="C61" s="12"/>
      <c r="D61" s="12"/>
      <c r="E61" s="12"/>
      <c r="F61" s="12"/>
      <c r="G61" s="13"/>
      <c r="H61" s="13"/>
    </row>
    <row r="62" ht="30.75" hidden="1" customHeight="1">
      <c r="A62" s="22">
        <v>41031600</v>
      </c>
      <c r="B62" s="15" t="s">
        <v>123</v>
      </c>
      <c r="C62" s="12"/>
      <c r="D62" s="12"/>
      <c r="E62" s="12"/>
      <c r="F62" s="12"/>
      <c r="G62" s="13"/>
      <c r="H62" s="13"/>
    </row>
    <row r="63" ht="34.5" hidden="1" customHeight="1">
      <c r="A63" s="22">
        <v>41031900</v>
      </c>
      <c r="B63" s="15" t="s">
        <v>129</v>
      </c>
      <c r="C63" s="12"/>
      <c r="D63" s="12"/>
      <c r="E63" s="12"/>
      <c r="F63" s="12"/>
      <c r="G63" s="13"/>
      <c r="H63" s="13"/>
    </row>
    <row r="64" ht="34.5" customHeight="1">
      <c r="A64" s="22">
        <v>41031900</v>
      </c>
      <c r="B64" s="15" t="s">
        <v>175</v>
      </c>
      <c r="C64" s="13">
        <v>68902</v>
      </c>
      <c r="D64" s="12"/>
      <c r="E64" s="13"/>
      <c r="F64" s="13"/>
      <c r="G64" s="13"/>
      <c r="H64" s="13"/>
    </row>
    <row r="65" s="34" customFormat="1" ht="53.25" customHeight="1">
      <c r="A65" s="22">
        <v>41032300</v>
      </c>
      <c r="B65" s="15" t="s">
        <v>182</v>
      </c>
      <c r="C65" s="13">
        <v>10023</v>
      </c>
      <c r="D65" s="12"/>
      <c r="E65" s="13"/>
      <c r="F65" s="13"/>
      <c r="G65" s="13"/>
      <c r="H65" s="13"/>
    </row>
    <row r="66" s="34" customFormat="1" ht="53.25" customHeight="1">
      <c r="A66" s="22">
        <v>41032300</v>
      </c>
      <c r="B66" s="15" t="s">
        <v>194</v>
      </c>
      <c r="C66" s="13"/>
      <c r="D66" s="12"/>
      <c r="E66" s="13"/>
      <c r="F66" s="13">
        <v>2353.1399999999999</v>
      </c>
      <c r="G66" s="13"/>
      <c r="H66" s="13"/>
    </row>
    <row r="67" s="34" customFormat="1" ht="35.25" customHeight="1">
      <c r="A67" s="22">
        <v>41032900</v>
      </c>
      <c r="B67" s="15" t="s">
        <v>154</v>
      </c>
      <c r="C67" s="13">
        <v>2055.5</v>
      </c>
      <c r="D67" s="12"/>
      <c r="E67" s="13"/>
      <c r="F67" s="13"/>
      <c r="G67" s="13"/>
      <c r="H67" s="13"/>
    </row>
    <row r="68" s="34" customFormat="1">
      <c r="A68" s="22">
        <v>41033000</v>
      </c>
      <c r="B68" s="15" t="s">
        <v>125</v>
      </c>
      <c r="C68" s="55">
        <v>38772.099999999999</v>
      </c>
      <c r="D68" s="12">
        <v>8928</v>
      </c>
      <c r="E68" s="55">
        <v>23892.900000000001</v>
      </c>
      <c r="F68" s="13">
        <v>6027.5</v>
      </c>
      <c r="G68" s="47">
        <f>ROUND(F68/E68*100,1)</f>
        <v>25.199999999999999</v>
      </c>
      <c r="H68" s="13">
        <f>ROUND(F68/D68*100,1)</f>
        <v>67.5</v>
      </c>
    </row>
    <row r="69" s="34" customFormat="1" hidden="1">
      <c r="A69" s="22">
        <v>41033400</v>
      </c>
      <c r="B69" s="15" t="s">
        <v>143</v>
      </c>
      <c r="C69" s="13"/>
      <c r="D69" s="13"/>
      <c r="E69" s="13"/>
      <c r="F69" s="13"/>
      <c r="G69" s="13"/>
      <c r="H69" s="13"/>
    </row>
    <row r="70" s="34" customFormat="1" hidden="1">
      <c r="A70" s="22">
        <v>41032300</v>
      </c>
      <c r="B70" s="15" t="s">
        <v>139</v>
      </c>
      <c r="C70" s="13"/>
      <c r="D70" s="13"/>
      <c r="E70" s="13"/>
      <c r="F70" s="13"/>
      <c r="G70" s="13"/>
      <c r="H70" s="13"/>
    </row>
    <row r="71" ht="39" hidden="1" customHeight="1">
      <c r="A71" s="22">
        <v>41033800</v>
      </c>
      <c r="B71" s="18" t="s">
        <v>130</v>
      </c>
      <c r="C71" s="12"/>
      <c r="D71" s="12"/>
      <c r="E71" s="12"/>
      <c r="F71" s="12"/>
      <c r="G71" s="13"/>
      <c r="H71" s="13"/>
    </row>
    <row r="72" ht="37.5" hidden="1">
      <c r="A72" s="21" t="s">
        <v>67</v>
      </c>
      <c r="B72" s="18" t="s">
        <v>66</v>
      </c>
      <c r="C72" s="12"/>
      <c r="D72" s="12"/>
      <c r="E72" s="12"/>
      <c r="F72" s="12"/>
      <c r="G72" s="13"/>
      <c r="H72" s="13"/>
    </row>
    <row r="73" ht="37.5" hidden="1">
      <c r="A73" s="25" t="s">
        <v>29</v>
      </c>
      <c r="B73" s="15" t="s">
        <v>63</v>
      </c>
      <c r="C73" s="12"/>
      <c r="D73" s="12"/>
      <c r="E73" s="12"/>
      <c r="F73" s="12"/>
      <c r="G73" s="13"/>
      <c r="H73" s="13"/>
    </row>
    <row r="74" ht="55.5" customHeight="1">
      <c r="A74" s="22">
        <v>41033600</v>
      </c>
      <c r="B74" s="15" t="s">
        <v>171</v>
      </c>
      <c r="C74" s="12">
        <v>33300</v>
      </c>
      <c r="D74" s="12"/>
      <c r="E74" s="12"/>
      <c r="F74" s="12"/>
      <c r="G74" s="13"/>
      <c r="H74" s="13"/>
    </row>
    <row r="75" ht="37.5" hidden="1">
      <c r="A75" s="26">
        <v>41033800</v>
      </c>
      <c r="B75" s="15" t="s">
        <v>130</v>
      </c>
      <c r="D75" s="12"/>
      <c r="E75" s="66"/>
      <c r="F75" s="66"/>
      <c r="G75" s="13"/>
      <c r="H75" s="13"/>
    </row>
    <row r="76" ht="56.25" customHeight="1">
      <c r="A76" s="26">
        <v>41033800</v>
      </c>
      <c r="B76" s="15" t="s">
        <v>176</v>
      </c>
      <c r="C76" s="12">
        <v>15189.9</v>
      </c>
      <c r="D76" s="12"/>
      <c r="E76" s="12"/>
      <c r="F76" s="12"/>
      <c r="G76" s="13"/>
      <c r="H76" s="13"/>
    </row>
    <row r="77" ht="18" customHeight="1">
      <c r="A77" s="26">
        <v>41033900</v>
      </c>
      <c r="B77" s="15" t="s">
        <v>60</v>
      </c>
      <c r="C77" s="13">
        <v>337722.40000000002</v>
      </c>
      <c r="D77" s="12">
        <v>57236.699999999997</v>
      </c>
      <c r="E77" s="13">
        <v>209743.10000000001</v>
      </c>
      <c r="F77" s="13">
        <v>71983.800000000003</v>
      </c>
      <c r="G77" s="13">
        <f t="shared" si="1"/>
        <v>34.299999999999997</v>
      </c>
      <c r="H77" s="13">
        <f>ROUND(F77/D77*100,1)</f>
        <v>125.8</v>
      </c>
    </row>
    <row r="78" ht="37.5" hidden="1">
      <c r="A78" s="25" t="s">
        <v>49</v>
      </c>
      <c r="B78" s="15" t="s">
        <v>51</v>
      </c>
      <c r="C78" s="13"/>
      <c r="D78" s="13"/>
      <c r="E78" s="13"/>
      <c r="F78" s="13"/>
      <c r="G78" s="13" t="e">
        <f t="shared" si="1"/>
        <v>#DIV/0!</v>
      </c>
      <c r="H78" s="13" t="e">
        <f>ROUND(F78/D78*100,1)</f>
        <v>#DIV/0!</v>
      </c>
    </row>
    <row r="79" ht="18.75" hidden="1">
      <c r="A79" s="25">
        <v>41034200</v>
      </c>
      <c r="B79" s="15" t="s">
        <v>59</v>
      </c>
      <c r="C79" s="13"/>
      <c r="D79" s="13"/>
      <c r="E79" s="13"/>
      <c r="F79" s="13"/>
      <c r="G79" s="13"/>
      <c r="H79" s="13"/>
    </row>
    <row r="80" ht="56.25" hidden="1">
      <c r="A80" s="26">
        <v>41034100</v>
      </c>
      <c r="B80" s="15" t="s">
        <v>42</v>
      </c>
      <c r="C80" s="13"/>
      <c r="D80" s="13"/>
      <c r="E80" s="13"/>
      <c r="F80" s="13"/>
      <c r="G80" s="13" t="e">
        <f t="shared" si="1"/>
        <v>#DIV/0!</v>
      </c>
      <c r="H80" s="13" t="e">
        <f>ROUND(F80/D80*100,1)</f>
        <v>#DIV/0!</v>
      </c>
    </row>
    <row r="81" s="48" customFormat="1" hidden="1">
      <c r="A81" s="45">
        <v>41034400</v>
      </c>
      <c r="B81" s="46" t="s">
        <v>137</v>
      </c>
      <c r="C81" s="47"/>
      <c r="D81" s="47"/>
      <c r="E81" s="47"/>
      <c r="F81" s="47"/>
      <c r="G81" s="13"/>
      <c r="H81" s="13"/>
    </row>
    <row r="82" s="44" customFormat="1" ht="13.15" hidden="1" customHeight="1">
      <c r="A82" s="26">
        <v>41034500</v>
      </c>
      <c r="B82" s="15" t="s">
        <v>39</v>
      </c>
      <c r="C82" s="13"/>
      <c r="D82" s="13"/>
      <c r="E82" s="13"/>
      <c r="F82" s="13"/>
      <c r="G82" s="13"/>
      <c r="H82" s="13"/>
    </row>
    <row r="83" ht="7.1500000000000004" hidden="1" customHeight="1">
      <c r="A83" s="26">
        <v>41034500</v>
      </c>
      <c r="B83" s="49" t="s">
        <v>39</v>
      </c>
      <c r="C83" s="13"/>
      <c r="D83" s="13"/>
      <c r="E83" s="13"/>
      <c r="F83" s="13"/>
      <c r="G83" s="13"/>
      <c r="H83" s="13"/>
    </row>
    <row r="84" ht="93.599999999999994" hidden="1" customHeight="1">
      <c r="A84" s="26">
        <v>41034700</v>
      </c>
      <c r="B84" s="33" t="s">
        <v>133</v>
      </c>
      <c r="C84" s="13"/>
      <c r="D84" s="13"/>
      <c r="E84" s="13"/>
      <c r="F84" s="13"/>
      <c r="G84" s="13"/>
      <c r="H84" s="13"/>
    </row>
    <row r="85" ht="21" hidden="1" customHeight="1">
      <c r="A85" s="26">
        <v>41035300</v>
      </c>
      <c r="B85" s="33" t="s">
        <v>140</v>
      </c>
      <c r="C85" s="13"/>
      <c r="D85" s="13"/>
      <c r="E85" s="13"/>
      <c r="F85" s="13"/>
      <c r="G85" s="13"/>
      <c r="H85" s="13"/>
    </row>
    <row r="86" s="44" customFormat="1" ht="36" customHeight="1">
      <c r="A86" s="26" t="s">
        <v>69</v>
      </c>
      <c r="B86" s="33" t="s">
        <v>68</v>
      </c>
      <c r="C86" s="13">
        <v>262.5</v>
      </c>
      <c r="D86" s="12">
        <v>78.599999999999994</v>
      </c>
      <c r="E86" s="13">
        <v>169.40000000000001</v>
      </c>
      <c r="F86" s="13">
        <v>84.599999999999994</v>
      </c>
      <c r="G86" s="13">
        <f>ROUND(F86/E86*100,1)</f>
        <v>49.899999999999999</v>
      </c>
      <c r="H86" s="13">
        <f>ROUND(F86/D86*100,1)</f>
        <v>107.59999999999999</v>
      </c>
    </row>
    <row r="87" ht="37.5" hidden="1">
      <c r="A87" s="26">
        <v>41035600</v>
      </c>
      <c r="B87" s="49" t="s">
        <v>152</v>
      </c>
      <c r="C87" s="13"/>
      <c r="D87" s="12"/>
      <c r="E87" s="13"/>
      <c r="F87" s="13"/>
      <c r="G87" s="13"/>
      <c r="H87" s="13"/>
    </row>
    <row r="88" ht="60" customHeight="1">
      <c r="A88" s="26">
        <v>41035800</v>
      </c>
      <c r="B88" s="33" t="s">
        <v>169</v>
      </c>
      <c r="C88" s="13">
        <v>40851.199999999997</v>
      </c>
      <c r="D88" s="13">
        <v>4392.1999999999998</v>
      </c>
      <c r="E88" s="13">
        <v>77729.5</v>
      </c>
      <c r="F88" s="13">
        <v>18662.599999999999</v>
      </c>
      <c r="G88" s="13">
        <f>ROUND(F88/E88*100,1)</f>
        <v>24</v>
      </c>
      <c r="H88" s="13" t="s">
        <v>192</v>
      </c>
    </row>
    <row r="89" ht="37.5">
      <c r="A89" s="26">
        <v>41036000</v>
      </c>
      <c r="B89" s="33" t="s">
        <v>174</v>
      </c>
      <c r="C89" s="13">
        <v>1352.5</v>
      </c>
      <c r="D89" s="13"/>
      <c r="E89" s="13"/>
      <c r="F89" s="13"/>
      <c r="G89" s="13"/>
      <c r="H89" s="13"/>
    </row>
    <row r="90" ht="42" customHeight="1">
      <c r="A90" s="26">
        <v>41036300</v>
      </c>
      <c r="B90" s="15" t="s">
        <v>172</v>
      </c>
      <c r="C90" s="13">
        <v>13030.6</v>
      </c>
      <c r="D90" s="13">
        <v>2617.5</v>
      </c>
      <c r="E90" s="13">
        <v>11762.299999999999</v>
      </c>
      <c r="F90" s="13">
        <v>5881.1999999999998</v>
      </c>
      <c r="G90" s="13">
        <f>ROUND(F90/E90*100,1)</f>
        <v>50</v>
      </c>
      <c r="H90" s="13" t="s">
        <v>195</v>
      </c>
    </row>
    <row r="91" ht="116.25" hidden="1" customHeight="1">
      <c r="A91" s="26">
        <v>41036400</v>
      </c>
      <c r="B91" s="15" t="s">
        <v>155</v>
      </c>
      <c r="C91" s="13"/>
      <c r="D91" s="12"/>
      <c r="E91" s="13"/>
      <c r="F91" s="13"/>
      <c r="G91" s="13"/>
      <c r="H91" s="13"/>
    </row>
    <row r="92" ht="112.5" hidden="1">
      <c r="A92" s="27" t="s">
        <v>38</v>
      </c>
      <c r="B92" s="15" t="s">
        <v>95</v>
      </c>
      <c r="C92" s="13"/>
      <c r="D92" s="13"/>
      <c r="E92" s="13"/>
      <c r="F92" s="13"/>
      <c r="G92" s="13" t="e">
        <f>ROUND(F92/E92*100,1)</f>
        <v>#DIV/0!</v>
      </c>
      <c r="H92" s="13" t="e">
        <f>ROUND(F92/D92*100,1)</f>
        <v>#DIV/0!</v>
      </c>
    </row>
    <row r="93" ht="37.5" hidden="1">
      <c r="A93" s="26">
        <v>41037000</v>
      </c>
      <c r="B93" s="15" t="s">
        <v>54</v>
      </c>
      <c r="C93" s="13"/>
      <c r="D93" s="12"/>
      <c r="E93" s="13"/>
      <c r="F93" s="13"/>
      <c r="G93" s="13"/>
      <c r="H93" s="13"/>
    </row>
    <row r="94" ht="18.75" hidden="1">
      <c r="A94" s="26">
        <v>41037800</v>
      </c>
      <c r="B94" s="15" t="s">
        <v>25</v>
      </c>
      <c r="C94" s="13"/>
      <c r="D94" s="13"/>
      <c r="E94" s="13"/>
      <c r="F94" s="13"/>
      <c r="G94" s="13" t="e">
        <f>ROUND(F94/E94*100,1)</f>
        <v>#DIV/0!</v>
      </c>
      <c r="H94" s="13" t="e">
        <f>ROUND(F94/D94*100,1)</f>
        <v>#DIV/0!</v>
      </c>
    </row>
    <row r="95" ht="23.25" hidden="1" customHeight="1">
      <c r="A95" s="26">
        <v>41039700</v>
      </c>
      <c r="B95" s="15" t="s">
        <v>61</v>
      </c>
      <c r="C95" s="13"/>
      <c r="D95" s="13"/>
      <c r="E95" s="13"/>
      <c r="F95" s="13"/>
      <c r="G95" s="13" t="e">
        <f>ROUND(F95/E95*100,1)</f>
        <v>#DIV/0!</v>
      </c>
      <c r="H95" s="13" t="e">
        <f>ROUND(F95/D95*100,1)</f>
        <v>#DIV/0!</v>
      </c>
    </row>
    <row r="96" ht="38.450000000000003" hidden="1" customHeight="1">
      <c r="A96" s="26">
        <v>41037200</v>
      </c>
      <c r="B96" s="15" t="s">
        <v>108</v>
      </c>
      <c r="C96" s="13"/>
      <c r="D96" s="13"/>
      <c r="E96" s="13"/>
      <c r="F96" s="13"/>
      <c r="G96" s="13"/>
      <c r="H96" s="13"/>
    </row>
    <row r="97" ht="96.599999999999994" hidden="1" customHeight="1">
      <c r="A97" s="26">
        <v>41037800</v>
      </c>
      <c r="B97" s="15" t="s">
        <v>131</v>
      </c>
      <c r="C97" s="13"/>
      <c r="D97" s="13"/>
      <c r="E97" s="13"/>
      <c r="F97" s="13"/>
      <c r="G97" s="13"/>
      <c r="H97" s="13"/>
    </row>
    <row r="98" ht="42.600000000000001" hidden="1" customHeight="1">
      <c r="A98" s="26">
        <v>41039100</v>
      </c>
      <c r="B98" s="15" t="s">
        <v>142</v>
      </c>
      <c r="C98" s="13"/>
      <c r="D98" s="13"/>
      <c r="E98" s="13"/>
      <c r="F98" s="13"/>
      <c r="G98" s="13"/>
      <c r="H98" s="13"/>
    </row>
    <row r="99" ht="37.899999999999999" hidden="1" customHeight="1">
      <c r="A99" s="22">
        <v>41051100</v>
      </c>
      <c r="B99" s="15" t="s">
        <v>114</v>
      </c>
      <c r="C99" s="13"/>
      <c r="D99" s="13"/>
      <c r="E99" s="13"/>
      <c r="F99" s="13"/>
      <c r="G99" s="13"/>
      <c r="H99" s="13"/>
    </row>
    <row r="100" ht="36.600000000000001" hidden="1" customHeight="1">
      <c r="A100" s="26">
        <v>41051500</v>
      </c>
      <c r="B100" s="15" t="s">
        <v>126</v>
      </c>
      <c r="C100" s="13"/>
      <c r="D100" s="13"/>
      <c r="E100" s="13"/>
      <c r="F100" s="13"/>
      <c r="G100" s="13"/>
      <c r="H100" s="13"/>
    </row>
    <row r="101" ht="39" hidden="1" customHeight="1">
      <c r="A101" s="26">
        <v>41052300</v>
      </c>
      <c r="B101" s="15" t="s">
        <v>97</v>
      </c>
      <c r="C101" s="13"/>
      <c r="D101" s="13"/>
      <c r="E101" s="13"/>
      <c r="F101" s="13"/>
      <c r="G101" s="13"/>
      <c r="H101" s="13"/>
    </row>
    <row r="102" ht="20.25" hidden="1" customHeight="1">
      <c r="A102" s="26">
        <v>41052400</v>
      </c>
      <c r="B102" s="15" t="s">
        <v>110</v>
      </c>
      <c r="C102" s="13"/>
      <c r="D102" s="13"/>
      <c r="E102" s="13"/>
      <c r="F102" s="13"/>
      <c r="G102" s="13"/>
      <c r="H102" s="13"/>
    </row>
    <row r="103" ht="19.5" hidden="1" customHeight="1">
      <c r="A103" s="26">
        <v>41053300</v>
      </c>
      <c r="B103" s="15" t="s">
        <v>118</v>
      </c>
      <c r="C103" s="13"/>
      <c r="D103" s="13"/>
      <c r="E103" s="13"/>
      <c r="F103" s="13"/>
      <c r="G103" s="13"/>
      <c r="H103" s="13"/>
    </row>
    <row r="104" ht="35.25" customHeight="1">
      <c r="A104" s="26">
        <v>41037200</v>
      </c>
      <c r="B104" s="15" t="s">
        <v>167</v>
      </c>
      <c r="C104" s="13">
        <v>5661</v>
      </c>
      <c r="D104" s="12">
        <v>1320.9000000000001</v>
      </c>
      <c r="E104" s="13"/>
      <c r="F104" s="13"/>
      <c r="G104" s="13"/>
      <c r="H104" s="13"/>
    </row>
    <row r="105" ht="18" customHeight="1">
      <c r="A105" s="27">
        <v>41051000</v>
      </c>
      <c r="B105" s="15" t="s">
        <v>112</v>
      </c>
      <c r="C105" s="13">
        <v>1145.4000000000001</v>
      </c>
      <c r="D105" s="12">
        <v>99</v>
      </c>
      <c r="E105" s="13"/>
      <c r="F105" s="13"/>
      <c r="G105" s="13"/>
      <c r="H105" s="13"/>
    </row>
    <row r="106" ht="36" customHeight="1">
      <c r="A106" s="27">
        <v>41053500</v>
      </c>
      <c r="B106" s="15" t="s">
        <v>177</v>
      </c>
      <c r="C106" s="13">
        <v>68861</v>
      </c>
      <c r="D106" s="13"/>
      <c r="E106" s="13">
        <v>4290</v>
      </c>
      <c r="F106" s="13"/>
      <c r="G106" s="13"/>
      <c r="H106" s="13"/>
    </row>
    <row r="107" ht="19.5" customHeight="1">
      <c r="A107" s="26">
        <v>41053900</v>
      </c>
      <c r="B107" s="15" t="s">
        <v>102</v>
      </c>
      <c r="C107" s="13">
        <v>1639.5</v>
      </c>
      <c r="D107" s="12">
        <v>80</v>
      </c>
      <c r="E107" s="13">
        <v>320</v>
      </c>
      <c r="F107" s="13"/>
      <c r="G107" s="13"/>
      <c r="H107" s="13"/>
    </row>
    <row r="108" ht="36.75" customHeight="1">
      <c r="A108" s="27">
        <v>41055000</v>
      </c>
      <c r="B108" s="15" t="s">
        <v>151</v>
      </c>
      <c r="C108" s="13">
        <v>1072.5999999999999</v>
      </c>
      <c r="D108" s="12"/>
      <c r="E108" s="13"/>
      <c r="F108" s="13"/>
      <c r="G108" s="13"/>
      <c r="H108" s="13"/>
    </row>
    <row r="109" ht="0.75" hidden="1" customHeight="1">
      <c r="A109" s="27">
        <v>41057200</v>
      </c>
      <c r="B109" s="15" t="s">
        <v>141</v>
      </c>
      <c r="C109" s="13"/>
      <c r="D109" s="13"/>
      <c r="E109" s="13"/>
      <c r="F109" s="13"/>
      <c r="G109" s="13"/>
      <c r="H109" s="13"/>
    </row>
    <row r="110" ht="18.75">
      <c r="A110" s="27"/>
      <c r="B110" s="19" t="s">
        <v>6</v>
      </c>
      <c r="C110" s="11">
        <f>SUM(C38,C39,C99,C100,C101,C102,C103,C107,C105,C106,C108,C109,)</f>
        <v>2349799.5</v>
      </c>
      <c r="D110" s="11">
        <f>SUM(D38,D39,D99,D100,D101,D102,D103,D107,D105,D106,D108,D109,)</f>
        <v>444626.70000000001</v>
      </c>
      <c r="E110" s="11">
        <f>SUM(E38,E39,E99,E100,E101,E102,E103,E107,E105,E106,E108,E109,)</f>
        <v>2069259.6000000001</v>
      </c>
      <c r="F110" s="11">
        <f>SUM(F38,F39,F99,F100,F101,F102,F103,F107,F105,F106,F108,F109,)</f>
        <v>559835.68699999992</v>
      </c>
      <c r="G110" s="11">
        <f>ROUND(F110/E110*100,1)</f>
        <v>27.100000000000001</v>
      </c>
      <c r="H110" s="11">
        <f>ROUND(F110/D110*100,1)</f>
        <v>125.90000000000001</v>
      </c>
    </row>
    <row r="111" ht="18.75">
      <c r="A111" s="50"/>
      <c r="B111" s="51"/>
      <c r="C111" s="52"/>
      <c r="D111" s="52"/>
      <c r="E111" s="52"/>
      <c r="F111" s="52"/>
      <c r="G111" s="52"/>
      <c r="H111" s="52"/>
    </row>
    <row r="112" ht="15.75" customHeight="1">
      <c r="A112" s="50"/>
      <c r="B112" s="51"/>
      <c r="C112" s="52"/>
      <c r="D112" s="52"/>
      <c r="E112" s="52"/>
      <c r="F112" s="52"/>
      <c r="G112" s="52"/>
      <c r="H112" s="52"/>
    </row>
    <row r="113" ht="15.75">
      <c r="B113" s="3"/>
      <c r="C113" s="3"/>
      <c r="D113" s="3"/>
      <c r="E113" s="3"/>
      <c r="F113" s="3"/>
      <c r="G113" s="3"/>
      <c r="H113" s="3"/>
    </row>
    <row r="114" ht="15.75">
      <c r="B114" s="5"/>
      <c r="C114" s="5"/>
      <c r="D114" s="5"/>
    </row>
    <row r="115" ht="15.75">
      <c r="B115" s="2"/>
      <c r="C115" s="2"/>
      <c r="D115" s="2"/>
    </row>
    <row r="116" ht="53.25" customHeight="1"/>
  </sheetData>
  <mergeCells count="4">
    <mergeCell ref="A5:H5"/>
    <mergeCell ref="A2:H2"/>
    <mergeCell ref="A3:H3"/>
    <mergeCell ref="A4:H4"/>
  </mergeCells>
  <pageMargins left="0.39370099999999991" right="0.39370099999999991" top="0.39370099999999991" bottom="0.39370099999999991" header="0.19684999999999997" footer="0.039370000000000002"/>
  <pageSetup paperSize="9" scale="56" firstPageNumber="1" fitToWidth="1" fitToHeight="3" orientation="landscape" horizontalDpi="600" verticalDpi="600"/>
  <headerFooter differentFirst="0" differentOddEven="0"/>
  <rowBreaks count="1" manualBreakCount="1">
    <brk id="52" man="1" max="7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topLeftCell="A2" zoomScale="90" workbookViewId="0">
      <selection activeCell="K44" sqref="K44"/>
    </sheetView>
  </sheetViews>
  <sheetFormatPr baseColWidth="8" defaultRowHeight="15.75" customHeight="1"/>
  <cols>
    <col customWidth="1" min="1" max="1" style="28" width="7.625"/>
    <col customWidth="1" min="2" max="2" style="28" width="10.375"/>
    <col customWidth="1" min="3" max="3" width="111.25"/>
    <col customWidth="1" min="4" max="4" width="15.25"/>
    <col customWidth="1" min="5" max="5" width="13.875"/>
    <col customWidth="1" min="6" max="6" style="34" width="14.75"/>
    <col customWidth="1" min="7" max="7" style="34" width="14.125"/>
    <col customWidth="1" min="8" max="8" width="11.875"/>
    <col customWidth="1" min="9" max="9" width="14.75"/>
  </cols>
  <sheetData>
    <row r="1" ht="45.75" hidden="1" customHeight="1">
      <c r="C1" s="71"/>
      <c r="D1" s="71"/>
      <c r="E1" s="71"/>
      <c r="F1" s="71"/>
      <c r="G1" s="71"/>
      <c r="H1" s="71"/>
      <c r="I1" s="20"/>
    </row>
    <row r="2" ht="15.75" customHeight="1">
      <c r="C2" s="4"/>
      <c r="D2" s="7"/>
      <c r="E2" s="7"/>
      <c r="F2" s="38"/>
      <c r="G2" s="38"/>
      <c r="I2" s="54" t="s">
        <v>161</v>
      </c>
    </row>
    <row r="3" ht="94.5" customHeight="1">
      <c r="A3" s="35" t="s">
        <v>89</v>
      </c>
      <c r="B3" s="22" t="s">
        <v>72</v>
      </c>
      <c r="C3" s="17" t="s">
        <v>7</v>
      </c>
      <c r="D3" s="9" t="s">
        <v>184</v>
      </c>
      <c r="E3" s="9" t="s">
        <v>187</v>
      </c>
      <c r="F3" s="9" t="s">
        <v>186</v>
      </c>
      <c r="G3" s="9" t="s">
        <v>189</v>
      </c>
      <c r="H3" s="10" t="s">
        <v>188</v>
      </c>
      <c r="I3" s="9" t="s">
        <v>190</v>
      </c>
    </row>
    <row r="4" ht="18.75">
      <c r="A4" s="30" t="s">
        <v>73</v>
      </c>
      <c r="B4" s="30" t="s">
        <v>73</v>
      </c>
      <c r="C4" s="56" t="s">
        <v>92</v>
      </c>
      <c r="D4" s="57">
        <v>51379.199999999997</v>
      </c>
      <c r="E4" s="58">
        <v>8092.1000000000004</v>
      </c>
      <c r="F4" s="57">
        <v>37682.199999999997</v>
      </c>
      <c r="G4" s="57">
        <v>8078.4279999999999</v>
      </c>
      <c r="H4" s="57">
        <f t="shared" ref="H4:H15" si="0">ROUND(G4/F4*100,1)</f>
        <v>21.399999999999999</v>
      </c>
      <c r="I4" s="57">
        <f t="shared" ref="I4:I14" si="1">ROUND(G4/E4*100,1)</f>
        <v>99.799999999999997</v>
      </c>
    </row>
    <row r="5" ht="18.75">
      <c r="A5" s="30" t="s">
        <v>74</v>
      </c>
      <c r="B5" s="30" t="s">
        <v>74</v>
      </c>
      <c r="C5" s="56" t="s">
        <v>8</v>
      </c>
      <c r="D5" s="57">
        <v>1019347.1</v>
      </c>
      <c r="E5" s="58">
        <v>232858.39999999999</v>
      </c>
      <c r="F5" s="57">
        <v>1109874.118</v>
      </c>
      <c r="G5" s="57">
        <v>277747.75900000002</v>
      </c>
      <c r="H5" s="57">
        <f t="shared" si="0"/>
        <v>25</v>
      </c>
      <c r="I5" s="57">
        <f t="shared" si="1"/>
        <v>119.3</v>
      </c>
    </row>
    <row r="6" ht="18.75">
      <c r="A6" s="30" t="s">
        <v>75</v>
      </c>
      <c r="B6" s="30" t="s">
        <v>75</v>
      </c>
      <c r="C6" s="56" t="s">
        <v>9</v>
      </c>
      <c r="D6" s="57">
        <v>222154.29999999999</v>
      </c>
      <c r="E6" s="58">
        <v>54275.900000000001</v>
      </c>
      <c r="F6" s="57">
        <v>194891.182</v>
      </c>
      <c r="G6" s="57">
        <v>55296.466</v>
      </c>
      <c r="H6" s="57">
        <f t="shared" si="0"/>
        <v>28.399999999999999</v>
      </c>
      <c r="I6" s="57">
        <f t="shared" si="1"/>
        <v>101.90000000000001</v>
      </c>
    </row>
    <row r="7" ht="18.75">
      <c r="A7" s="30" t="s">
        <v>76</v>
      </c>
      <c r="B7" s="30" t="s">
        <v>76</v>
      </c>
      <c r="C7" s="56" t="s">
        <v>10</v>
      </c>
      <c r="D7" s="57">
        <v>222352.5</v>
      </c>
      <c r="E7" s="58">
        <v>36032.599999999999</v>
      </c>
      <c r="F7" s="57">
        <v>258295.29999999999</v>
      </c>
      <c r="G7" s="57">
        <v>72261.921000000002</v>
      </c>
      <c r="H7" s="57">
        <f t="shared" si="0"/>
        <v>28</v>
      </c>
      <c r="I7" s="57" t="s">
        <v>197</v>
      </c>
    </row>
    <row r="8" ht="18.75" hidden="1">
      <c r="A8" s="30"/>
      <c r="B8" s="30"/>
      <c r="C8" s="56" t="s">
        <v>35</v>
      </c>
      <c r="D8" s="57"/>
      <c r="E8" s="57"/>
      <c r="F8" s="57"/>
      <c r="G8" s="57"/>
      <c r="H8" s="57" t="e">
        <f t="shared" si="0"/>
        <v>#DIV/0!</v>
      </c>
      <c r="I8" s="57" t="e">
        <f t="shared" si="1"/>
        <v>#DIV/0!</v>
      </c>
    </row>
    <row r="9" ht="18.75">
      <c r="A9" s="30" t="s">
        <v>77</v>
      </c>
      <c r="B9" s="30" t="s">
        <v>77</v>
      </c>
      <c r="C9" s="56" t="s">
        <v>11</v>
      </c>
      <c r="D9" s="57">
        <v>161144.39999999999</v>
      </c>
      <c r="E9" s="58">
        <v>37499.599999999999</v>
      </c>
      <c r="F9" s="57">
        <v>172256.89999999999</v>
      </c>
      <c r="G9" s="57">
        <v>41894.360999999997</v>
      </c>
      <c r="H9" s="57">
        <f t="shared" si="0"/>
        <v>24.300000000000001</v>
      </c>
      <c r="I9" s="57">
        <f t="shared" si="1"/>
        <v>111.7</v>
      </c>
    </row>
    <row r="10" ht="18.75">
      <c r="A10" s="30" t="s">
        <v>78</v>
      </c>
      <c r="B10" s="30" t="s">
        <v>78</v>
      </c>
      <c r="C10" s="56" t="s">
        <v>12</v>
      </c>
      <c r="D10" s="57">
        <v>49642.099999999999</v>
      </c>
      <c r="E10" s="58">
        <v>11819.9</v>
      </c>
      <c r="F10" s="57">
        <v>51397.699999999997</v>
      </c>
      <c r="G10" s="57">
        <v>10945.766</v>
      </c>
      <c r="H10" s="57">
        <f t="shared" si="0"/>
        <v>21.300000000000001</v>
      </c>
      <c r="I10" s="57">
        <f t="shared" si="1"/>
        <v>92.599999999999994</v>
      </c>
    </row>
    <row r="11" ht="18.75">
      <c r="A11" s="30" t="s">
        <v>93</v>
      </c>
      <c r="B11" s="30" t="s">
        <v>93</v>
      </c>
      <c r="C11" s="56" t="s">
        <v>94</v>
      </c>
      <c r="D11" s="57">
        <v>100</v>
      </c>
      <c r="E11" s="58"/>
      <c r="F11" s="57">
        <v>300</v>
      </c>
      <c r="G11" s="57">
        <v>30</v>
      </c>
      <c r="H11" s="57">
        <f t="shared" si="0"/>
        <v>10</v>
      </c>
      <c r="I11" s="57"/>
    </row>
    <row r="12" ht="18.75">
      <c r="A12" s="30" t="s">
        <v>79</v>
      </c>
      <c r="B12" s="30">
        <v>7100</v>
      </c>
      <c r="C12" s="56" t="s">
        <v>104</v>
      </c>
      <c r="D12" s="57">
        <v>797.5</v>
      </c>
      <c r="E12" s="58">
        <v>299</v>
      </c>
      <c r="F12" s="57">
        <v>1000</v>
      </c>
      <c r="G12" s="57">
        <v>187.69399999999999</v>
      </c>
      <c r="H12" s="57">
        <f t="shared" si="0"/>
        <v>18.800000000000001</v>
      </c>
      <c r="I12" s="57">
        <f t="shared" si="1"/>
        <v>62.799999999999997</v>
      </c>
    </row>
    <row r="13" ht="18.75" hidden="1">
      <c r="A13" s="30"/>
      <c r="B13" s="30" t="s">
        <v>79</v>
      </c>
      <c r="C13" s="56" t="s">
        <v>111</v>
      </c>
      <c r="D13" s="57"/>
      <c r="E13" s="58"/>
      <c r="F13" s="57"/>
      <c r="G13" s="57"/>
      <c r="H13" s="57"/>
      <c r="I13" s="57"/>
    </row>
    <row r="14" ht="18.75">
      <c r="A14" s="30">
        <v>6600</v>
      </c>
      <c r="B14" s="30">
        <v>7400</v>
      </c>
      <c r="C14" s="56" t="s">
        <v>103</v>
      </c>
      <c r="D14" s="57">
        <v>96047.199999999997</v>
      </c>
      <c r="E14" s="58">
        <v>1173.5999999999999</v>
      </c>
      <c r="F14" s="57">
        <v>14790.286</v>
      </c>
      <c r="G14" s="57">
        <v>1744.9549999999999</v>
      </c>
      <c r="H14" s="57">
        <f t="shared" si="0"/>
        <v>11.800000000000001</v>
      </c>
      <c r="I14" s="57">
        <f t="shared" si="1"/>
        <v>148.69999999999999</v>
      </c>
    </row>
    <row r="15" ht="18.75">
      <c r="A15" s="30"/>
      <c r="B15" s="30">
        <v>7500</v>
      </c>
      <c r="C15" s="56" t="s">
        <v>147</v>
      </c>
      <c r="D15" s="57">
        <v>1500</v>
      </c>
      <c r="E15" s="58"/>
      <c r="F15" s="57">
        <v>1200</v>
      </c>
      <c r="G15" s="57">
        <v>80.006</v>
      </c>
      <c r="H15" s="57">
        <f t="shared" si="0"/>
        <v>6.7000000000000002</v>
      </c>
      <c r="I15" s="57"/>
    </row>
    <row r="16" ht="18.75">
      <c r="A16" s="30" t="s">
        <v>80</v>
      </c>
      <c r="B16" s="30">
        <v>7600</v>
      </c>
      <c r="C16" s="56" t="s">
        <v>119</v>
      </c>
      <c r="D16" s="57">
        <v>24596.400000000001</v>
      </c>
      <c r="E16" s="58">
        <v>3875.4000000000001</v>
      </c>
      <c r="F16" s="57">
        <v>30296.599999999999</v>
      </c>
      <c r="G16" s="57">
        <v>5212.3440000000001</v>
      </c>
      <c r="H16" s="57">
        <f>ROUND(G16/F16*100,1)</f>
        <v>17.199999999999999</v>
      </c>
      <c r="I16" s="57">
        <f>ROUND(G16/E16*100,1)</f>
        <v>134.5</v>
      </c>
    </row>
    <row r="17" ht="18.75">
      <c r="A17" s="22" t="s">
        <v>81</v>
      </c>
      <c r="B17" s="22">
        <v>8000</v>
      </c>
      <c r="C17" s="56" t="s">
        <v>148</v>
      </c>
      <c r="D17" s="57">
        <v>13545</v>
      </c>
      <c r="E17" s="58">
        <v>466.39999999999998</v>
      </c>
      <c r="F17" s="57">
        <v>75641.088000000003</v>
      </c>
      <c r="G17" s="57">
        <v>1228.2950000000001</v>
      </c>
      <c r="H17" s="57">
        <f>ROUND(G17/F17*100,1)</f>
        <v>1.6000000000000001</v>
      </c>
      <c r="I17" s="57" t="s">
        <v>198</v>
      </c>
    </row>
    <row r="18" ht="18.75" hidden="1">
      <c r="A18" s="30">
        <v>8021</v>
      </c>
      <c r="B18" s="30"/>
      <c r="C18" s="56" t="s">
        <v>87</v>
      </c>
      <c r="D18" s="59"/>
      <c r="E18" s="57"/>
      <c r="F18" s="59"/>
      <c r="G18" s="59"/>
      <c r="H18" s="57"/>
      <c r="I18" s="57"/>
    </row>
    <row r="19" ht="18.75" hidden="1">
      <c r="A19" s="30" t="s">
        <v>83</v>
      </c>
      <c r="B19" s="30">
        <v>8840</v>
      </c>
      <c r="C19" s="56" t="s">
        <v>105</v>
      </c>
      <c r="D19" s="57"/>
      <c r="E19" s="58"/>
      <c r="F19" s="57"/>
      <c r="G19" s="57"/>
      <c r="H19" s="57"/>
      <c r="I19" s="57"/>
    </row>
    <row r="20" ht="18.75" hidden="1">
      <c r="A20" s="30">
        <v>8600</v>
      </c>
      <c r="B20" s="30"/>
      <c r="C20" s="56" t="s">
        <v>15</v>
      </c>
      <c r="D20" s="57"/>
      <c r="E20" s="58"/>
      <c r="F20" s="57"/>
      <c r="G20" s="57"/>
      <c r="H20" s="57"/>
      <c r="I20" s="57"/>
    </row>
    <row r="21" ht="37.5" hidden="1">
      <c r="A21" s="30">
        <v>250908</v>
      </c>
      <c r="B21" s="30" t="s">
        <v>82</v>
      </c>
      <c r="C21" s="56" t="s">
        <v>52</v>
      </c>
      <c r="D21" s="57"/>
      <c r="E21" s="58"/>
      <c r="F21" s="57"/>
      <c r="G21" s="57"/>
      <c r="H21" s="57" t="e">
        <f>ROUND(G21/F21*100,1)</f>
        <v>#DIV/0!</v>
      </c>
      <c r="I21" s="57" t="e">
        <f>ROUND(G21/E21*100,1)</f>
        <v>#DIV/0!</v>
      </c>
    </row>
    <row r="22" ht="18.75" hidden="1">
      <c r="A22" s="30">
        <v>250911</v>
      </c>
      <c r="B22" s="30">
        <v>8106</v>
      </c>
      <c r="C22" s="56" t="s">
        <v>53</v>
      </c>
      <c r="D22" s="57"/>
      <c r="E22" s="58"/>
      <c r="F22" s="57"/>
      <c r="G22" s="57"/>
      <c r="H22" s="57" t="e">
        <f>ROUND(G22/F22*100,1)</f>
        <v>#DIV/0!</v>
      </c>
      <c r="I22" s="57" t="e">
        <f>ROUND(G22/E22*100,1)</f>
        <v>#DIV/0!</v>
      </c>
    </row>
    <row r="23" ht="37.5" hidden="1">
      <c r="A23" s="30">
        <v>250914</v>
      </c>
      <c r="B23" s="30"/>
      <c r="C23" s="56" t="s">
        <v>47</v>
      </c>
      <c r="D23" s="57"/>
      <c r="E23" s="57"/>
      <c r="F23" s="57"/>
      <c r="G23" s="57"/>
      <c r="H23" s="57" t="e">
        <f>ROUND(G23/F23*100,1)</f>
        <v>#DIV/0!</v>
      </c>
      <c r="I23" s="57" t="e">
        <f>ROUND(G23/E23*100,1)</f>
        <v>#DIV/0!</v>
      </c>
    </row>
    <row r="24" ht="18.75">
      <c r="A24" s="30"/>
      <c r="B24" s="30"/>
      <c r="C24" s="60" t="s">
        <v>41</v>
      </c>
      <c r="D24" s="61">
        <f>SUM(D4:D17)</f>
        <v>1862605.7</v>
      </c>
      <c r="E24" s="61">
        <f>SUM(E4:E17)</f>
        <v>386392.90000000002</v>
      </c>
      <c r="F24" s="61">
        <f>SUM(F4:F17)</f>
        <v>1947625.3740000001</v>
      </c>
      <c r="G24" s="61">
        <f>SUM(G4:G17)</f>
        <v>474707.995</v>
      </c>
      <c r="H24" s="61">
        <f>ROUND(G24/F24*100,1)</f>
        <v>24.399999999999999</v>
      </c>
      <c r="I24" s="61">
        <f>ROUND(G24/E24*100,1)</f>
        <v>122.90000000000001</v>
      </c>
    </row>
    <row r="25" ht="0.75" hidden="1" customHeight="1">
      <c r="A25" s="30">
        <v>8210</v>
      </c>
      <c r="B25" s="30">
        <v>9120</v>
      </c>
      <c r="C25" s="56" t="s">
        <v>106</v>
      </c>
      <c r="D25" s="57"/>
      <c r="E25" s="57"/>
      <c r="F25" s="57"/>
      <c r="G25" s="57"/>
      <c r="H25" s="57"/>
      <c r="I25" s="57"/>
    </row>
    <row r="26" ht="18.75" hidden="1">
      <c r="A26" s="30">
        <v>250315</v>
      </c>
      <c r="B26" s="30"/>
      <c r="C26" s="62" t="s">
        <v>40</v>
      </c>
      <c r="D26" s="57"/>
      <c r="E26" s="57"/>
      <c r="F26" s="57"/>
      <c r="G26" s="57"/>
      <c r="H26" s="57" t="e">
        <f t="shared" ref="H26:H31" si="2">ROUND(G26/F26*100,1)</f>
        <v>#DIV/0!</v>
      </c>
      <c r="I26" s="57" t="e">
        <f t="shared" ref="I26:I31" si="3">ROUND(G26/E26*100,1)</f>
        <v>#DIV/0!</v>
      </c>
    </row>
    <row r="27" ht="37.5" hidden="1">
      <c r="A27" s="30">
        <v>250314</v>
      </c>
      <c r="B27" s="30"/>
      <c r="C27" s="56" t="s">
        <v>23</v>
      </c>
      <c r="D27" s="57"/>
      <c r="E27" s="57"/>
      <c r="F27" s="57"/>
      <c r="G27" s="57"/>
      <c r="H27" s="57" t="e">
        <f t="shared" si="2"/>
        <v>#DIV/0!</v>
      </c>
      <c r="I27" s="57" t="e">
        <f t="shared" si="3"/>
        <v>#DIV/0!</v>
      </c>
    </row>
    <row r="28" ht="56.25" hidden="1">
      <c r="A28" s="30">
        <v>250318</v>
      </c>
      <c r="B28" s="30"/>
      <c r="C28" s="56" t="s">
        <v>50</v>
      </c>
      <c r="D28" s="57"/>
      <c r="E28" s="57"/>
      <c r="F28" s="57"/>
      <c r="G28" s="57"/>
      <c r="H28" s="57" t="e">
        <f t="shared" si="2"/>
        <v>#DIV/0!</v>
      </c>
      <c r="I28" s="57" t="e">
        <f t="shared" si="3"/>
        <v>#DIV/0!</v>
      </c>
    </row>
    <row r="29" ht="37.5" hidden="1">
      <c r="A29" s="30">
        <v>250319</v>
      </c>
      <c r="B29" s="30"/>
      <c r="C29" s="56" t="s">
        <v>32</v>
      </c>
      <c r="D29" s="57"/>
      <c r="E29" s="57"/>
      <c r="F29" s="57"/>
      <c r="G29" s="57"/>
      <c r="H29" s="57" t="e">
        <f t="shared" si="2"/>
        <v>#DIV/0!</v>
      </c>
      <c r="I29" s="57" t="e">
        <f t="shared" si="3"/>
        <v>#DIV/0!</v>
      </c>
    </row>
    <row r="30" ht="37.5" hidden="1">
      <c r="A30" s="30">
        <v>250331</v>
      </c>
      <c r="B30" s="30"/>
      <c r="C30" s="56" t="s">
        <v>30</v>
      </c>
      <c r="D30" s="57"/>
      <c r="E30" s="57"/>
      <c r="F30" s="57"/>
      <c r="G30" s="57"/>
      <c r="H30" s="57" t="e">
        <f t="shared" si="2"/>
        <v>#DIV/0!</v>
      </c>
      <c r="I30" s="57" t="e">
        <f t="shared" si="3"/>
        <v>#DIV/0!</v>
      </c>
    </row>
    <row r="31" ht="18.75" hidden="1" customHeight="1">
      <c r="A31" s="30">
        <v>250325</v>
      </c>
      <c r="B31" s="30"/>
      <c r="C31" s="56" t="s">
        <v>33</v>
      </c>
      <c r="D31" s="57"/>
      <c r="E31" s="57"/>
      <c r="F31" s="57"/>
      <c r="G31" s="57"/>
      <c r="H31" s="57" t="e">
        <f t="shared" si="2"/>
        <v>#DIV/0!</v>
      </c>
      <c r="I31" s="57" t="e">
        <f t="shared" si="3"/>
        <v>#DIV/0!</v>
      </c>
    </row>
    <row r="32" ht="60" hidden="1" customHeight="1">
      <c r="A32" s="30"/>
      <c r="B32" s="30">
        <v>9130</v>
      </c>
      <c r="C32" s="56" t="s">
        <v>120</v>
      </c>
      <c r="D32" s="57"/>
      <c r="E32" s="57"/>
      <c r="F32" s="57"/>
      <c r="G32" s="57"/>
      <c r="H32" s="57"/>
      <c r="I32" s="57"/>
    </row>
    <row r="33" ht="171.75" hidden="1" customHeight="1">
      <c r="A33" s="30">
        <v>8320</v>
      </c>
      <c r="B33" s="30">
        <v>9210</v>
      </c>
      <c r="C33" s="63" t="s">
        <v>121</v>
      </c>
      <c r="D33" s="57"/>
      <c r="E33" s="57"/>
      <c r="F33" s="57"/>
      <c r="G33" s="57"/>
      <c r="H33" s="57"/>
      <c r="I33" s="57"/>
    </row>
    <row r="34" ht="150" hidden="1">
      <c r="A34" s="30"/>
      <c r="B34" s="30">
        <v>8330</v>
      </c>
      <c r="C34" s="63" t="s">
        <v>46</v>
      </c>
      <c r="D34" s="57"/>
      <c r="E34" s="57"/>
      <c r="F34" s="57"/>
      <c r="G34" s="57"/>
      <c r="H34" s="57" t="e">
        <f>ROUND(G34/F34*100,1)</f>
        <v>#DIV/0!</v>
      </c>
      <c r="I34" s="57" t="e">
        <f>ROUND(G34/E34*100,1)</f>
        <v>#DIV/0!</v>
      </c>
    </row>
    <row r="35" ht="56.25" hidden="1">
      <c r="A35" s="30">
        <v>8340</v>
      </c>
      <c r="B35" s="30">
        <v>9220</v>
      </c>
      <c r="C35" s="56" t="s">
        <v>96</v>
      </c>
      <c r="D35" s="57"/>
      <c r="E35" s="57"/>
      <c r="F35" s="57"/>
      <c r="G35" s="57"/>
      <c r="H35" s="57"/>
      <c r="I35" s="57"/>
    </row>
    <row r="36" ht="37.5" hidden="1">
      <c r="A36" s="30"/>
      <c r="B36" s="30"/>
      <c r="C36" s="56" t="s">
        <v>30</v>
      </c>
      <c r="D36" s="57"/>
      <c r="E36" s="57"/>
      <c r="F36" s="57"/>
      <c r="G36" s="57"/>
      <c r="H36" s="57"/>
      <c r="I36" s="57"/>
    </row>
    <row r="37" ht="37.5" hidden="1">
      <c r="A37" s="30"/>
      <c r="B37" s="30"/>
      <c r="C37" s="56" t="s">
        <v>51</v>
      </c>
      <c r="D37" s="57"/>
      <c r="E37" s="57"/>
      <c r="F37" s="57"/>
      <c r="G37" s="57"/>
      <c r="H37" s="57"/>
      <c r="I37" s="57"/>
    </row>
    <row r="38" ht="56.25" hidden="1">
      <c r="A38" s="30"/>
      <c r="B38" s="30"/>
      <c r="C38" s="63" t="s">
        <v>45</v>
      </c>
      <c r="D38" s="57"/>
      <c r="E38" s="57"/>
      <c r="F38" s="57"/>
      <c r="G38" s="57"/>
      <c r="H38" s="57"/>
      <c r="I38" s="57"/>
    </row>
    <row r="39" ht="18.75" hidden="1">
      <c r="A39" s="30"/>
      <c r="B39" s="30"/>
      <c r="C39" s="63" t="s">
        <v>34</v>
      </c>
      <c r="D39" s="57"/>
      <c r="E39" s="57"/>
      <c r="F39" s="57"/>
      <c r="G39" s="57"/>
      <c r="H39" s="57"/>
      <c r="I39" s="57"/>
    </row>
    <row r="40" ht="16.5" hidden="1" customHeight="1">
      <c r="A40" s="30"/>
      <c r="B40" s="30"/>
      <c r="C40" s="56"/>
      <c r="D40" s="59"/>
      <c r="E40" s="57"/>
      <c r="F40" s="59"/>
      <c r="G40" s="57"/>
      <c r="H40" s="57"/>
      <c r="I40" s="57"/>
    </row>
    <row r="41" ht="18.75">
      <c r="A41" s="30">
        <v>8260</v>
      </c>
      <c r="B41" s="30">
        <v>9150</v>
      </c>
      <c r="C41" s="56" t="s">
        <v>149</v>
      </c>
      <c r="D41" s="57">
        <v>3020.5999999999999</v>
      </c>
      <c r="E41" s="58">
        <v>757.89999999999998</v>
      </c>
      <c r="F41" s="57"/>
      <c r="G41" s="57"/>
      <c r="H41" s="57"/>
      <c r="I41" s="57"/>
    </row>
    <row r="42" ht="71.25" hidden="1" customHeight="1">
      <c r="A42" s="30"/>
      <c r="B42" s="30">
        <v>9160</v>
      </c>
      <c r="C42" s="56" t="s">
        <v>145</v>
      </c>
      <c r="D42" s="57"/>
      <c r="E42" s="57"/>
      <c r="F42" s="57"/>
      <c r="G42" s="57"/>
      <c r="H42" s="57"/>
      <c r="I42" s="57"/>
    </row>
    <row r="43" ht="56.25" hidden="1">
      <c r="A43" s="30"/>
      <c r="B43" s="30">
        <v>9210</v>
      </c>
      <c r="C43" s="56" t="s">
        <v>159</v>
      </c>
      <c r="D43" s="57"/>
      <c r="E43" s="58"/>
      <c r="F43" s="57"/>
      <c r="G43" s="57"/>
      <c r="H43" s="57"/>
      <c r="I43" s="57"/>
    </row>
    <row r="44" ht="56.25">
      <c r="A44" s="30">
        <v>8580</v>
      </c>
      <c r="B44" s="30">
        <v>9240</v>
      </c>
      <c r="C44" s="56" t="s">
        <v>98</v>
      </c>
      <c r="D44" s="57">
        <v>124932.89999999999</v>
      </c>
      <c r="E44" s="58">
        <v>1843</v>
      </c>
      <c r="F44" s="57">
        <v>27504.400000000001</v>
      </c>
      <c r="G44" s="57">
        <v>6271.7799999999997</v>
      </c>
      <c r="H44" s="57">
        <f>ROUND(G44/F44*100,1)</f>
        <v>22.800000000000001</v>
      </c>
      <c r="I44" s="57" t="s">
        <v>196</v>
      </c>
    </row>
    <row r="45" ht="56.25">
      <c r="A45" s="30"/>
      <c r="B45" s="30">
        <v>9280</v>
      </c>
      <c r="C45" s="56" t="s">
        <v>178</v>
      </c>
      <c r="D45" s="57">
        <v>21217.599999999999</v>
      </c>
      <c r="E45" s="57"/>
      <c r="F45" s="57"/>
      <c r="G45" s="57"/>
      <c r="H45" s="57"/>
      <c r="I45" s="57"/>
    </row>
    <row r="46" ht="34.5" hidden="1" customHeight="1">
      <c r="A46" s="30" t="s">
        <v>84</v>
      </c>
      <c r="B46" s="30">
        <v>9250</v>
      </c>
      <c r="C46" s="63" t="s">
        <v>122</v>
      </c>
      <c r="D46" s="57"/>
      <c r="E46" s="57"/>
      <c r="F46" s="57"/>
      <c r="G46" s="57"/>
      <c r="H46" s="57" t="e">
        <f>ROUND(G46/F46*100,1)</f>
        <v>#DIV/0!</v>
      </c>
      <c r="I46" s="57" t="e">
        <f>ROUND(G46/E46*100,1)</f>
        <v>#DIV/0!</v>
      </c>
    </row>
    <row r="47" ht="5.25" hidden="1" customHeight="1">
      <c r="A47" s="30">
        <v>8690</v>
      </c>
      <c r="B47" s="30">
        <v>9270</v>
      </c>
      <c r="C47" s="56" t="s">
        <v>138</v>
      </c>
      <c r="D47" s="57"/>
      <c r="E47" s="57"/>
      <c r="F47" s="57"/>
      <c r="G47" s="57"/>
      <c r="H47" s="57"/>
      <c r="I47" s="57"/>
    </row>
    <row r="48" ht="33.75" customHeight="1">
      <c r="A48" s="30"/>
      <c r="B48" s="30">
        <v>9310</v>
      </c>
      <c r="C48" s="56" t="s">
        <v>112</v>
      </c>
      <c r="D48" s="57">
        <v>39514.300000000003</v>
      </c>
      <c r="E48" s="58">
        <v>8090.3999999999996</v>
      </c>
      <c r="F48" s="57">
        <v>29606.599999999999</v>
      </c>
      <c r="G48" s="57">
        <v>10161</v>
      </c>
      <c r="H48" s="57">
        <f>ROUND(G48/F48*100,1)</f>
        <v>34.299999999999997</v>
      </c>
      <c r="I48" s="57">
        <f>ROUND(G48/E48*100,1)</f>
        <v>125.59999999999999</v>
      </c>
    </row>
    <row r="49" ht="75">
      <c r="A49" s="30"/>
      <c r="B49" s="30">
        <v>9311</v>
      </c>
      <c r="C49" s="56" t="s">
        <v>179</v>
      </c>
      <c r="D49" s="57">
        <v>32209.099999999999</v>
      </c>
      <c r="E49" s="58"/>
      <c r="F49" s="57"/>
      <c r="G49" s="57"/>
      <c r="H49" s="57"/>
      <c r="I49" s="57"/>
    </row>
    <row r="50" ht="39" hidden="1" customHeight="1">
      <c r="A50" s="30"/>
      <c r="B50" s="30">
        <v>9320</v>
      </c>
      <c r="C50" s="63" t="s">
        <v>109</v>
      </c>
      <c r="D50" s="57"/>
      <c r="E50" s="57"/>
      <c r="F50" s="57"/>
      <c r="G50" s="57"/>
      <c r="H50" s="57"/>
      <c r="I50" s="57"/>
    </row>
    <row r="51" ht="37.5" hidden="1">
      <c r="A51" s="30" t="s">
        <v>86</v>
      </c>
      <c r="B51" s="30">
        <v>9330</v>
      </c>
      <c r="C51" s="56" t="s">
        <v>180</v>
      </c>
      <c r="D51" s="57"/>
      <c r="E51" s="58"/>
      <c r="F51" s="57"/>
      <c r="G51" s="57"/>
      <c r="H51" s="57"/>
      <c r="I51" s="57"/>
    </row>
    <row r="52" ht="37.5" hidden="1">
      <c r="A52" s="30"/>
      <c r="B52" s="42">
        <v>9350</v>
      </c>
      <c r="C52" s="56" t="s">
        <v>168</v>
      </c>
      <c r="D52" s="57"/>
      <c r="E52" s="58"/>
      <c r="F52" s="57"/>
      <c r="G52" s="57"/>
      <c r="H52" s="57"/>
      <c r="I52" s="57"/>
    </row>
    <row r="53" ht="37.5">
      <c r="A53" s="30"/>
      <c r="B53" s="42">
        <v>9518</v>
      </c>
      <c r="C53" s="56" t="s">
        <v>153</v>
      </c>
      <c r="D53" s="57">
        <v>2055.5</v>
      </c>
      <c r="E53" s="58"/>
      <c r="F53" s="57"/>
      <c r="G53" s="57"/>
      <c r="H53" s="57"/>
      <c r="I53" s="57"/>
    </row>
    <row r="54" ht="56.25">
      <c r="A54" s="30"/>
      <c r="B54" s="30">
        <v>9535</v>
      </c>
      <c r="C54" s="63" t="s">
        <v>183</v>
      </c>
      <c r="D54" s="57">
        <v>10023</v>
      </c>
      <c r="E54" s="57"/>
      <c r="F54" s="57"/>
      <c r="G54" s="57"/>
      <c r="H54" s="57"/>
      <c r="I54" s="57"/>
    </row>
    <row r="55" ht="5.25" hidden="1" customHeight="1">
      <c r="A55" s="30"/>
      <c r="B55" s="30">
        <v>9411</v>
      </c>
      <c r="C55" s="63" t="s">
        <v>132</v>
      </c>
      <c r="D55" s="57"/>
      <c r="E55" s="57"/>
      <c r="F55" s="57"/>
      <c r="G55" s="57"/>
      <c r="H55" s="57"/>
      <c r="I55" s="57"/>
    </row>
    <row r="56" ht="6" hidden="1" customHeight="1">
      <c r="A56" s="30"/>
      <c r="B56" s="30">
        <v>9415</v>
      </c>
      <c r="C56" s="63" t="s">
        <v>144</v>
      </c>
      <c r="D56" s="57"/>
      <c r="E56" s="57"/>
      <c r="F56" s="57"/>
      <c r="G56" s="57"/>
      <c r="H56" s="57"/>
      <c r="I56" s="57"/>
    </row>
    <row r="57" ht="7.5" hidden="1" customHeight="1">
      <c r="A57" s="30">
        <v>8620</v>
      </c>
      <c r="B57" s="30">
        <v>9430</v>
      </c>
      <c r="C57" s="64" t="s">
        <v>128</v>
      </c>
      <c r="D57" s="57"/>
      <c r="E57" s="57"/>
      <c r="F57" s="57"/>
      <c r="G57" s="57"/>
      <c r="H57" s="57"/>
      <c r="I57" s="57"/>
    </row>
    <row r="58" ht="7.5" hidden="1" customHeight="1">
      <c r="A58" s="30"/>
      <c r="B58" s="30">
        <v>9440</v>
      </c>
      <c r="C58" s="64" t="s">
        <v>134</v>
      </c>
      <c r="D58" s="57"/>
      <c r="E58" s="57"/>
      <c r="F58" s="57"/>
      <c r="G58" s="57"/>
      <c r="H58" s="57"/>
      <c r="I58" s="57"/>
    </row>
    <row r="59" ht="7.5" hidden="1" customHeight="1">
      <c r="A59" s="30" t="s">
        <v>127</v>
      </c>
      <c r="B59" s="30">
        <v>9460</v>
      </c>
      <c r="C59" s="56" t="s">
        <v>100</v>
      </c>
      <c r="D59" s="57"/>
      <c r="E59" s="57"/>
      <c r="F59" s="57"/>
      <c r="G59" s="57"/>
      <c r="H59" s="57"/>
      <c r="I59" s="57"/>
    </row>
    <row r="60" ht="9" hidden="1" customHeight="1">
      <c r="A60" s="30"/>
      <c r="B60" s="30">
        <v>9570</v>
      </c>
      <c r="C60" s="56"/>
      <c r="D60" s="57"/>
      <c r="E60" s="57"/>
      <c r="F60" s="57"/>
      <c r="G60" s="57"/>
      <c r="H60" s="57"/>
      <c r="I60" s="57"/>
    </row>
    <row r="61" ht="6.75" hidden="1" customHeight="1">
      <c r="A61" s="21">
        <v>8440</v>
      </c>
      <c r="B61" s="21">
        <v>9510</v>
      </c>
      <c r="C61" s="64" t="s">
        <v>97</v>
      </c>
      <c r="D61" s="57"/>
      <c r="E61" s="57"/>
      <c r="F61" s="57"/>
      <c r="G61" s="57"/>
      <c r="H61" s="57"/>
      <c r="I61" s="57"/>
    </row>
    <row r="62" ht="9" hidden="1" customHeight="1">
      <c r="A62" s="21"/>
      <c r="B62" s="21"/>
      <c r="C62" s="64"/>
      <c r="D62" s="57"/>
      <c r="E62" s="57"/>
      <c r="F62" s="57"/>
      <c r="G62" s="57"/>
      <c r="H62" s="57"/>
      <c r="I62" s="57"/>
    </row>
    <row r="63" ht="5.25" hidden="1" customHeight="1">
      <c r="A63" s="21"/>
      <c r="B63" s="30">
        <v>9460</v>
      </c>
      <c r="C63" s="64" t="s">
        <v>136</v>
      </c>
      <c r="D63" s="57"/>
      <c r="E63" s="57"/>
      <c r="F63" s="57"/>
      <c r="G63" s="57"/>
      <c r="H63" s="57"/>
      <c r="I63" s="57"/>
    </row>
    <row r="64" ht="12" hidden="1" customHeight="1">
      <c r="A64" s="21"/>
      <c r="B64" s="21">
        <v>9580</v>
      </c>
      <c r="C64" s="65" t="s">
        <v>115</v>
      </c>
      <c r="D64" s="57"/>
      <c r="E64" s="57"/>
      <c r="F64" s="57"/>
      <c r="G64" s="57"/>
      <c r="H64" s="57"/>
      <c r="I64" s="57"/>
    </row>
    <row r="65" ht="10.5" hidden="1" customHeight="1">
      <c r="A65" s="30" t="s">
        <v>85</v>
      </c>
      <c r="B65" s="30">
        <v>9620</v>
      </c>
      <c r="C65" s="56" t="s">
        <v>99</v>
      </c>
      <c r="D65" s="57"/>
      <c r="E65" s="58"/>
      <c r="F65" s="57"/>
      <c r="G65" s="57"/>
      <c r="H65" s="57"/>
      <c r="I65" s="57"/>
    </row>
    <row r="66" ht="15.75" customHeight="1">
      <c r="A66" s="30">
        <v>8800</v>
      </c>
      <c r="B66" s="30">
        <v>9770</v>
      </c>
      <c r="C66" s="56" t="s">
        <v>102</v>
      </c>
      <c r="D66" s="57">
        <v>33518.800000000003</v>
      </c>
      <c r="E66" s="58">
        <v>3994</v>
      </c>
      <c r="F66" s="57">
        <v>34039.599999999999</v>
      </c>
      <c r="G66" s="57">
        <v>5471.7629999999999</v>
      </c>
      <c r="H66" s="57">
        <f>ROUND(G66/F66*100,1)</f>
        <v>16.100000000000001</v>
      </c>
      <c r="I66" s="57">
        <f>ROUND(G66/E66*100,1)</f>
        <v>137</v>
      </c>
    </row>
    <row r="67" ht="33" customHeight="1">
      <c r="A67" s="30">
        <v>8370</v>
      </c>
      <c r="B67" s="30">
        <v>9800</v>
      </c>
      <c r="C67" s="56" t="s">
        <v>101</v>
      </c>
      <c r="D67" s="57">
        <v>117514.3</v>
      </c>
      <c r="E67" s="58">
        <v>35310.599999999999</v>
      </c>
      <c r="F67" s="57">
        <v>58055</v>
      </c>
      <c r="G67" s="57">
        <v>12550</v>
      </c>
      <c r="H67" s="57">
        <f>ROUND(G67/F67*100,1)</f>
        <v>21.600000000000001</v>
      </c>
      <c r="I67" s="57">
        <f>ROUND(G67/E67*100,1)</f>
        <v>35.5</v>
      </c>
    </row>
    <row r="68" ht="16.5" customHeight="1">
      <c r="A68" s="30"/>
      <c r="B68" s="30">
        <v>8500</v>
      </c>
      <c r="C68" s="56" t="s">
        <v>107</v>
      </c>
      <c r="D68" s="59">
        <v>97549</v>
      </c>
      <c r="E68" s="57"/>
      <c r="F68" s="59"/>
      <c r="G68" s="57"/>
      <c r="H68" s="57"/>
      <c r="I68" s="57"/>
    </row>
    <row r="69" ht="18.75">
      <c r="A69" s="30"/>
      <c r="B69" s="30"/>
      <c r="C69" s="60" t="s">
        <v>20</v>
      </c>
      <c r="D69" s="61">
        <f>SUM(D24,D25:D68)</f>
        <v>2344160.7999999998</v>
      </c>
      <c r="E69" s="61">
        <f>SUM(E24,E25:E68)</f>
        <v>436388.80000000005</v>
      </c>
      <c r="F69" s="61">
        <f>SUM(F24,F25:F68)</f>
        <v>2096830.9740000002</v>
      </c>
      <c r="G69" s="61">
        <f>SUM(G24,G25:G68)</f>
        <v>509162.538</v>
      </c>
      <c r="H69" s="61">
        <f>ROUND(G69/F69*100,1)</f>
        <v>24.300000000000001</v>
      </c>
      <c r="I69" s="61">
        <f>ROUND(G69/E69*100,1)</f>
        <v>116.7</v>
      </c>
    </row>
    <row r="70" ht="19.5" customHeight="1">
      <c r="A70" s="32"/>
      <c r="B70" s="32"/>
      <c r="C70" s="6"/>
      <c r="D70" s="6"/>
      <c r="E70" s="6"/>
      <c r="F70" s="39"/>
      <c r="G70" s="39"/>
      <c r="H70" s="6"/>
      <c r="I70" s="6"/>
    </row>
    <row r="71" ht="34.5" customHeight="1">
      <c r="B71" s="73" t="s">
        <v>163</v>
      </c>
      <c r="C71" s="73"/>
      <c r="D71" s="73"/>
      <c r="E71" s="4"/>
      <c r="F71" s="40"/>
      <c r="G71" s="72" t="s">
        <v>162</v>
      </c>
      <c r="H71" s="72"/>
      <c r="I71" s="72"/>
    </row>
    <row r="72" ht="6" customHeight="1">
      <c r="C72" s="3"/>
      <c r="D72" s="3"/>
      <c r="E72" s="3"/>
      <c r="F72" s="41"/>
      <c r="G72" s="41"/>
      <c r="H72" s="3"/>
      <c r="I72" s="3"/>
    </row>
    <row r="73" ht="19.899999999999999" customHeight="1">
      <c r="B73" s="74"/>
      <c r="C73" s="74"/>
      <c r="D73" s="5"/>
      <c r="E73" s="5"/>
    </row>
    <row r="74" ht="20.449999999999999" customHeight="1">
      <c r="C74" s="2"/>
      <c r="D74" s="2"/>
      <c r="E74" s="2"/>
    </row>
    <row r="75" ht="37.5" customHeight="1"/>
    <row r="78" ht="15.75">
      <c r="H78" s="8"/>
      <c r="I78" s="8"/>
    </row>
  </sheetData>
  <mergeCells count="4">
    <mergeCell ref="C1:H1"/>
    <mergeCell ref="G71:I71"/>
    <mergeCell ref="B71:D71"/>
    <mergeCell ref="B73:C73"/>
  </mergeCells>
  <pageMargins left="0.19684999999999997" right="0.19684999999999997" top="0.19684999999999997" bottom="0.19684999999999997" header="0.43307099999999998" footer="0.23622000000000001"/>
  <pageSetup paperSize="9" scale="62" firstPageNumber="1" fitToWidth="1" fitToHeight="3" orientation="landscape" horizontalDpi="600" verticalDpi="6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>-= GolovFinTex =-</Company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Кафтан Наталія Михайлівна</cp:lastModifiedBy>
  <dcterms:created xsi:type="dcterms:W3CDTF">1998-11-30T11:45:00Z</dcterms:created>
  <dcterms:modified xsi:type="dcterms:W3CDTF">2026-04-29T08:31:00Z</dcterms:modified>
  <cp:version>1048576</cp:version>
</cp:coreProperties>
</file>